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9\"/>
    </mc:Choice>
  </mc:AlternateContent>
  <bookViews>
    <workbookView xWindow="0" yWindow="0" windowWidth="19092" windowHeight="12768"/>
  </bookViews>
  <sheets>
    <sheet name="Model" sheetId="1" r:id="rId1"/>
    <sheet name="treeCalc_1" sheetId="4" state="hidden" r:id="rId2"/>
    <sheet name="Strategy B5" sheetId="10" r:id="rId3"/>
  </sheets>
  <definedNames>
    <definedName name="MF_MarkerListIsResource_1" hidden="1">FALSE</definedName>
    <definedName name="MF_MarkerListIsResource_2" hidden="1">FALSE</definedName>
    <definedName name="MF_MarkerListIsResource_3" hidden="1">FALSE</definedName>
    <definedName name="MF_MarkerListIsResource_4" hidden="1">FALSE</definedName>
    <definedName name="MF_MarkerListIsResource_5" hidden="1">FALSE</definedName>
    <definedName name="MF_MarkerListIsResource_6" hidden="1">FALSE</definedName>
    <definedName name="MF_MarkerListIsResource_7" hidden="1">FALSE</definedName>
    <definedName name="MindFMapsExist" hidden="1">TRUE</definedName>
    <definedName name="PalisadeReportWorksheetCreatedBy" localSheetId="2">"PrecisionTree"</definedName>
    <definedName name="PTree_PolicySuggestion_IncludeDecisionTable" hidden="1">TRUE</definedName>
    <definedName name="PTree_PolicySuggestion_IncludeOptimalDecisionTree" hidden="1">TRUE</definedName>
    <definedName name="PTree_PolicySuggestion_Model" hidden="1">PTreeObjectReference(PTDecisionTree_1,treeCalc_1!$A$1)</definedName>
    <definedName name="PTree_PolicySuggestion_StartingNode" hidden="1">PTreeObjectReference(NULL,NULL)</definedName>
    <definedName name="PTree_RiskProfile_IncludeCumulativeChart" hidden="1">FALSE</definedName>
    <definedName name="PTree_RiskProfile_IncludeProbabilityChart" hidden="1">TRUE</definedName>
    <definedName name="PTree_RiskProfile_IncludeStatisticalSummary" hidden="1">FALSE</definedName>
    <definedName name="PTree_RiskProfile_Model" hidden="1">PTreeObjectReference(PTDecisionTree_1,treeCalc_1!$A$1)</definedName>
    <definedName name="PTree_RiskProfile_PathsToAnalyze" hidden="1">0</definedName>
    <definedName name="PTree_RiskProfile_StartingNode" hidden="1">PTreeObjectReference(NULL,NULL)</definedName>
    <definedName name="PTree_SensitivityAnalysis_AnalysisType" hidden="1">0</definedName>
    <definedName name="PTree_SensitivityAnalysis_GraphsDisplayPercentageChange" hidden="1">FALSE</definedName>
    <definedName name="PTree_SensitivityAnalysis_IncludeSensitivityGraph" hidden="1">FALSE</definedName>
    <definedName name="PTree_SensitivityAnalysis_IncludeSpiderGraph" hidden="1">TRUE</definedName>
    <definedName name="PTree_SensitivityAnalysis_IncludeStrategyRegion" hidden="1">TRUE</definedName>
    <definedName name="PTree_SensitivityAnalysis_IncludeTornadoGraph" hidden="1">TRUE</definedName>
    <definedName name="PTree_SensitivityAnalysis_Inputs_1_AlternateCellLabel" hidden="1">""</definedName>
    <definedName name="PTree_SensitivityAnalysis_Inputs_1_BaseValueIsAutomatic" hidden="1">TRUE</definedName>
    <definedName name="PTree_SensitivityAnalysis_Inputs_1_MaintainProbabilityNormalization" hidden="1">FALSE</definedName>
    <definedName name="PTree_SensitivityAnalysis_Inputs_1_ManualBaseValue" hidden="1">0</definedName>
    <definedName name="PTree_SensitivityAnalysis_Inputs_1_Maximum" hidden="1">10000</definedName>
    <definedName name="PTree_SensitivityAnalysis_Inputs_1_Minimum" hidden="1">0</definedName>
    <definedName name="PTree_SensitivityAnalysis_Inputs_1_OneWayAnalysis" hidden="1">1</definedName>
    <definedName name="PTree_SensitivityAnalysis_Inputs_1_Steps" hidden="1">11</definedName>
    <definedName name="PTree_SensitivityAnalysis_Inputs_1_TwoWayAnalysis" hidden="1">0</definedName>
    <definedName name="PTree_SensitivityAnalysis_Inputs_1_VariationMethod" hidden="1">2</definedName>
    <definedName name="PTree_SensitivityAnalysis_Inputs_1_VaryCell" hidden="1">Model!$B$5</definedName>
    <definedName name="PTree_SensitivityAnalysis_Inputs_Count" hidden="1">1</definedName>
    <definedName name="PTree_SensitivityAnalysis_Output_AlternateCellLabel" hidden="1">""</definedName>
    <definedName name="PTree_SensitivityAnalysis_Output_Model" hidden="1">PTreeObjectReference(PTDecisionTree_1,treeCalc_1!$A$1)</definedName>
    <definedName name="PTree_SensitivityAnalysis_Output_OutputType" hidden="1">1</definedName>
    <definedName name="PTree_SensitivityAnalysis_Output_StartingNode" hidden="1">PTreeObjectReference(NULL,NULL)</definedName>
    <definedName name="PTree_SensitivityAnalysis_UpdateDisplay" hidden="1">FALSE</definedName>
    <definedName name="treeList" hidden="1">"10000000000000000000000000000000000000000000000000000000000000000000000000000000000000000000000000000000000000000000000000000000000000000000000000000000000000000000000000000000000000000000000000000000"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1" l="1"/>
  <c r="J22" i="4" s="1"/>
  <c r="J28" i="4"/>
  <c r="O24" i="4"/>
  <c r="O22" i="4"/>
  <c r="F35" i="1"/>
  <c r="J27" i="4" s="1"/>
  <c r="F34" i="1"/>
  <c r="K27" i="4" s="1"/>
  <c r="F33" i="1"/>
  <c r="J26" i="4" s="1"/>
  <c r="F32" i="1"/>
  <c r="K26" i="4" s="1"/>
  <c r="E31" i="1"/>
  <c r="J24" i="4" s="1"/>
  <c r="F29" i="1"/>
  <c r="J25" i="4" s="1"/>
  <c r="F28" i="1"/>
  <c r="K25" i="4" s="1"/>
  <c r="E23" i="1"/>
  <c r="E22" i="1"/>
  <c r="E21" i="1"/>
  <c r="E20" i="1"/>
  <c r="E17" i="1"/>
  <c r="E16" i="1"/>
  <c r="D19" i="1"/>
  <c r="C24" i="1"/>
  <c r="K14" i="4" s="1"/>
  <c r="J23" i="4"/>
  <c r="K21" i="4"/>
  <c r="J21" i="4"/>
  <c r="O21" i="4"/>
  <c r="C46" i="1"/>
  <c r="K15" i="4" s="1"/>
  <c r="C40" i="1"/>
  <c r="O12" i="4"/>
  <c r="J15" i="4"/>
  <c r="J14" i="4"/>
  <c r="O14" i="4"/>
  <c r="K20" i="4" l="1"/>
  <c r="K19" i="4"/>
  <c r="K18" i="4"/>
  <c r="J16" i="4"/>
  <c r="B45" i="1"/>
  <c r="J12" i="4" s="1"/>
  <c r="O16" i="4"/>
  <c r="J17" i="4"/>
  <c r="J13" i="4"/>
  <c r="K11" i="4"/>
  <c r="J11" i="4"/>
  <c r="O11" i="4"/>
  <c r="B11" i="4"/>
  <c r="B2" i="4"/>
  <c r="D12" i="1" l="1"/>
  <c r="J18" i="4" s="1"/>
  <c r="D13" i="1"/>
  <c r="J19" i="4" s="1"/>
  <c r="D14" i="1"/>
  <c r="J20" i="4" s="1"/>
  <c r="F2" i="4"/>
  <c r="E37" i="1"/>
  <c r="F31" i="1"/>
  <c r="G29" i="1"/>
  <c r="G33" i="1"/>
  <c r="G35" i="1"/>
  <c r="F39" i="1"/>
  <c r="D36" i="1"/>
  <c r="E30" i="1"/>
  <c r="E38" i="1"/>
  <c r="G28" i="1"/>
  <c r="G32" i="1"/>
  <c r="G34" i="1"/>
  <c r="F38" i="1"/>
  <c r="A28" i="4" l="1"/>
  <c r="A27" i="4"/>
  <c r="A26" i="4"/>
  <c r="A25" i="4"/>
  <c r="A24" i="4"/>
  <c r="A22" i="4"/>
  <c r="D25" i="1"/>
  <c r="E26" i="1"/>
  <c r="C45" i="1"/>
  <c r="E19" i="1"/>
  <c r="E43" i="1"/>
  <c r="E27" i="1"/>
  <c r="D47" i="1"/>
  <c r="F23" i="1"/>
  <c r="C51" i="1"/>
  <c r="F17" i="1"/>
  <c r="B49" i="1"/>
  <c r="F21" i="1"/>
  <c r="D41" i="1"/>
  <c r="D42" i="1"/>
  <c r="E42" i="1"/>
  <c r="D46" i="1"/>
  <c r="B44" i="1"/>
  <c r="F20" i="1"/>
  <c r="F22" i="1"/>
  <c r="C50" i="1"/>
  <c r="D26" i="1"/>
  <c r="B50" i="1"/>
  <c r="D18" i="1"/>
  <c r="F16" i="1"/>
  <c r="A21" i="4" l="1"/>
  <c r="A19" i="4"/>
  <c r="A11" i="4"/>
  <c r="A18" i="4"/>
  <c r="A13" i="4"/>
  <c r="A20" i="4"/>
  <c r="A15" i="4"/>
  <c r="A17" i="4"/>
  <c r="A23" i="4"/>
  <c r="A16" i="4"/>
  <c r="A12" i="4"/>
  <c r="A14" i="4"/>
</calcChain>
</file>

<file path=xl/comments1.xml><?xml version="1.0" encoding="utf-8"?>
<comments xmlns="http://schemas.openxmlformats.org/spreadsheetml/2006/main">
  <authors>
    <author>Chris</author>
  </authors>
  <commentList>
    <comment ref="D32" authorId="0" shapeId="0">
      <text>
        <r>
          <rPr>
            <b/>
            <u/>
            <sz val="9"/>
            <color indexed="81"/>
            <rFont val="Tahoma"/>
            <family val="2"/>
          </rPr>
          <t>PrecisionTree</t>
        </r>
        <r>
          <rPr>
            <sz val="9"/>
            <color indexed="81"/>
            <rFont val="Tahoma"/>
            <family val="2"/>
          </rPr>
          <t xml:space="preserve">
Percentage change data is not available because the input base-value is zero.</t>
        </r>
      </text>
    </comment>
  </commentList>
</comments>
</file>

<file path=xl/sharedStrings.xml><?xml version="1.0" encoding="utf-8"?>
<sst xmlns="http://schemas.openxmlformats.org/spreadsheetml/2006/main" count="190" uniqueCount="104">
  <si>
    <t>Probability</t>
  </si>
  <si>
    <t>Sales volume</t>
  </si>
  <si>
    <t>Unit margin</t>
  </si>
  <si>
    <t>Market</t>
  </si>
  <si>
    <t>Great</t>
  </si>
  <si>
    <t>Fair</t>
  </si>
  <si>
    <t>Awful</t>
  </si>
  <si>
    <t>Net revenue</t>
  </si>
  <si>
    <t>Fixed development cost</t>
  </si>
  <si>
    <t>Fixed marketing cost</t>
  </si>
  <si>
    <t>Name</t>
  </si>
  <si>
    <t>SheetRef</t>
  </si>
  <si>
    <t>GenInfo</t>
  </si>
  <si>
    <t>Def. Link</t>
  </si>
  <si>
    <t>EXT REFS</t>
  </si>
  <si>
    <t>Def. Form</t>
  </si>
  <si>
    <t>Calc Macro</t>
  </si>
  <si>
    <t>Highest#</t>
  </si>
  <si>
    <t>Ptree1 Compatibility</t>
  </si>
  <si>
    <t>Eval. Function</t>
  </si>
  <si>
    <t>Creation Version</t>
  </si>
  <si>
    <t>Required Version</t>
  </si>
  <si>
    <t>Recommended Version</t>
  </si>
  <si>
    <t>Last Modified By Version</t>
  </si>
  <si>
    <t>Output Label</t>
  </si>
  <si>
    <t>Output Value NF</t>
  </si>
  <si>
    <t>Output Prob NF</t>
  </si>
  <si>
    <t>Input Value NF</t>
  </si>
  <si>
    <t>Input Prob NF</t>
  </si>
  <si>
    <t>R-Value Ref.</t>
  </si>
  <si>
    <t>Anchor Cell</t>
  </si>
  <si>
    <t>Branch Name</t>
  </si>
  <si>
    <t>bformtype</t>
  </si>
  <si>
    <t>valformula</t>
  </si>
  <si>
    <t>pbformula</t>
  </si>
  <si>
    <t>distribution</t>
  </si>
  <si>
    <t>cumPayoffFunction</t>
  </si>
  <si>
    <t>link</t>
  </si>
  <si>
    <t>ENDNODEFORMULA</t>
  </si>
  <si>
    <t>VAL</t>
  </si>
  <si>
    <t>PB</t>
  </si>
  <si>
    <t>IntRefs</t>
  </si>
  <si>
    <t>RefRefs</t>
  </si>
  <si>
    <t>NodeNames</t>
  </si>
  <si>
    <t>Collapsed</t>
  </si>
  <si>
    <t>=</t>
  </si>
  <si>
    <t>6.2.0</t>
  </si>
  <si>
    <t>5.0.0</t>
  </si>
  <si>
    <t>&lt;NF&gt;</t>
  </si>
  <si>
    <t>Automatic</t>
  </si>
  <si>
    <t/>
  </si>
  <si>
    <t>DEFAULT</t>
  </si>
  <si>
    <t>0</t>
  </si>
  <si>
    <t>0,1,1,0,0,Exponential, 0,0,-1,0,-1,-1,.0001</t>
  </si>
  <si>
    <t>New Product Decisions</t>
  </si>
  <si>
    <t>Continue development?</t>
  </si>
  <si>
    <t>4,0,0,0,1,0,0</t>
  </si>
  <si>
    <t>2,0,0,2,2,3,0,0,0</t>
  </si>
  <si>
    <t>Yes</t>
  </si>
  <si>
    <t>No</t>
  </si>
  <si>
    <t>Technological success?</t>
  </si>
  <si>
    <t>4,0,0,0,2,0,0</t>
  </si>
  <si>
    <t>Market product?</t>
  </si>
  <si>
    <t>4,0,0,0,4,0,0</t>
  </si>
  <si>
    <t>2,0,0,2,6,7,2,0,0</t>
  </si>
  <si>
    <t>4,0,0,0,6,0,0</t>
  </si>
  <si>
    <t>1,0,0,3,8,9,10,4,0,0</t>
  </si>
  <si>
    <t>Inputs</t>
  </si>
  <si>
    <t>#1</t>
  </si>
  <si>
    <t>#2</t>
  </si>
  <si>
    <t>#3</t>
  </si>
  <si>
    <t>#4</t>
  </si>
  <si>
    <t>Value</t>
  </si>
  <si>
    <t>Acme multistage new product decisions with technological uncertainty</t>
  </si>
  <si>
    <t>Cost to fix if failure at level 1</t>
  </si>
  <si>
    <t>Proability of failure, level 1</t>
  </si>
  <si>
    <t>Proability of failure, level 2</t>
  </si>
  <si>
    <t>1,0,0,3,4,11,5,1,0,0</t>
  </si>
  <si>
    <t>No, failure level 1</t>
  </si>
  <si>
    <t>No, failure level 2</t>
  </si>
  <si>
    <t>Fix problem?</t>
  </si>
  <si>
    <t>4,0,0,0,11,0,0</t>
  </si>
  <si>
    <t>2,0,0,2,12,13,2,0,0</t>
  </si>
  <si>
    <t>2,0,0,2,14,18,11,0,0</t>
  </si>
  <si>
    <t>1,0,0,3,15,16,17,12,0,0</t>
  </si>
  <si>
    <t>4,0,0,0,14,0,0</t>
  </si>
  <si>
    <t>4,0,0,0,12,0,0</t>
  </si>
  <si>
    <t xml:space="preserve">  (enter any trial value here)</t>
  </si>
  <si>
    <t>PrecisionTree Sensitivity Analysis - Strategy Region</t>
  </si>
  <si>
    <r>
      <t>Performed By:</t>
    </r>
    <r>
      <rPr>
        <sz val="8"/>
        <color theme="1"/>
        <rFont val="Tahoma"/>
        <family val="2"/>
      </rPr>
      <t xml:space="preserve"> Chris</t>
    </r>
  </si>
  <si>
    <r>
      <t>Output:</t>
    </r>
    <r>
      <rPr>
        <sz val="8"/>
        <color theme="1"/>
        <rFont val="Tahoma"/>
        <family val="2"/>
      </rPr>
      <t xml:space="preserve"> Decision Tree 'New Product Decisions' (Expected Value of Entire Model)</t>
    </r>
  </si>
  <si>
    <r>
      <t>Input:</t>
    </r>
    <r>
      <rPr>
        <sz val="8"/>
        <color theme="1"/>
        <rFont val="Tahoma"/>
        <family val="2"/>
      </rPr>
      <t xml:space="preserve"> Cost to fix if failure at level 1 (B5)</t>
    </r>
  </si>
  <si>
    <t>Strategy Region Data</t>
  </si>
  <si>
    <t>#5</t>
  </si>
  <si>
    <t>#6</t>
  </si>
  <si>
    <t>#7</t>
  </si>
  <si>
    <t>#8</t>
  </si>
  <si>
    <t>#9</t>
  </si>
  <si>
    <t>#10</t>
  </si>
  <si>
    <t>#11</t>
  </si>
  <si>
    <t>Input</t>
  </si>
  <si>
    <t>Change (%)</t>
  </si>
  <si>
    <t>-</t>
  </si>
  <si>
    <r>
      <t>Date:</t>
    </r>
    <r>
      <rPr>
        <sz val="8"/>
        <color theme="1"/>
        <rFont val="Tahoma"/>
        <family val="2"/>
      </rPr>
      <t xml:space="preserve"> Thursday, March 13, 2014 6:09:32 PM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</si>
</sst>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"/>
    <numFmt numFmtId="165" formatCode="[&gt;0.00001]0.0###%;[=0]0.0%;0.00E+00"/>
    <numFmt numFmtId="166" formatCode="&quot;$&quot;#,##0.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8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008000"/>
      <name val="Calibri"/>
      <family val="2"/>
      <scheme val="minor"/>
    </font>
    <font>
      <sz val="8"/>
      <color rgb="FF008000"/>
      <name val="Calibri"/>
      <family val="2"/>
      <scheme val="minor"/>
    </font>
    <font>
      <b/>
      <sz val="8"/>
      <color rgb="FF800000"/>
      <name val="Calibri"/>
      <family val="2"/>
      <scheme val="minor"/>
    </font>
    <font>
      <sz val="8"/>
      <color rgb="FF800000"/>
      <name val="Calibri"/>
      <family val="2"/>
      <scheme val="minor"/>
    </font>
    <font>
      <sz val="8"/>
      <color theme="1"/>
      <name val="Tahoma"/>
      <family val="2"/>
    </font>
    <font>
      <b/>
      <sz val="14"/>
      <color theme="1"/>
      <name val="Tahoma"/>
      <family val="2"/>
    </font>
    <font>
      <b/>
      <sz val="8"/>
      <color theme="1"/>
      <name val="Tahoma"/>
      <family val="2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indexed="81"/>
      <name val="Tahoma"/>
      <family val="2"/>
    </font>
    <font>
      <b/>
      <u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22"/>
      </right>
      <top style="medium">
        <color indexed="64"/>
      </top>
      <bottom/>
      <diagonal/>
    </border>
    <border>
      <left/>
      <right style="thin">
        <color indexed="22"/>
      </right>
      <top/>
      <bottom style="thin">
        <color indexed="64"/>
      </bottom>
      <diagonal/>
    </border>
    <border>
      <left/>
      <right style="thin">
        <color indexed="22"/>
      </right>
      <top/>
      <bottom/>
      <diagonal/>
    </border>
    <border>
      <left/>
      <right style="thin">
        <color indexed="22"/>
      </right>
      <top/>
      <bottom style="medium">
        <color rgb="FF000000"/>
      </bottom>
      <diagonal/>
    </border>
    <border>
      <left style="thin">
        <color indexed="22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0" fillId="0" borderId="0" xfId="0" applyNumberFormat="1" applyAlignment="1">
      <alignment horizontal="left"/>
    </xf>
    <xf numFmtId="165" fontId="2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7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1" fillId="0" borderId="0" xfId="0" applyNumberFormat="1" applyFont="1"/>
    <xf numFmtId="166" fontId="0" fillId="0" borderId="0" xfId="0" applyNumberFormat="1" applyAlignment="1">
      <alignment horizontal="left"/>
    </xf>
    <xf numFmtId="166" fontId="4" fillId="0" borderId="0" xfId="0" applyNumberFormat="1" applyFont="1" applyAlignment="1">
      <alignment horizontal="center"/>
    </xf>
    <xf numFmtId="166" fontId="6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9" fillId="2" borderId="0" xfId="0" applyFont="1" applyFill="1" applyBorder="1"/>
    <xf numFmtId="0" fontId="8" fillId="2" borderId="0" xfId="0" applyFont="1" applyFill="1" applyBorder="1"/>
    <xf numFmtId="0" fontId="8" fillId="2" borderId="2" xfId="0" applyFont="1" applyFill="1" applyBorder="1"/>
    <xf numFmtId="0" fontId="9" fillId="2" borderId="0" xfId="0" quotePrefix="1" applyFont="1" applyFill="1" applyBorder="1"/>
    <xf numFmtId="0" fontId="10" fillId="2" borderId="0" xfId="0" applyFont="1" applyFill="1" applyBorder="1"/>
    <xf numFmtId="0" fontId="10" fillId="2" borderId="2" xfId="0" applyFont="1" applyFill="1" applyBorder="1"/>
    <xf numFmtId="0" fontId="12" fillId="0" borderId="1" xfId="0" applyNumberFormat="1" applyFont="1" applyBorder="1" applyAlignment="1">
      <alignment horizontal="center"/>
    </xf>
    <xf numFmtId="0" fontId="12" fillId="0" borderId="10" xfId="0" applyNumberFormat="1" applyFont="1" applyBorder="1" applyAlignment="1">
      <alignment horizontal="center"/>
    </xf>
    <xf numFmtId="0" fontId="12" fillId="0" borderId="11" xfId="0" applyNumberFormat="1" applyFont="1" applyBorder="1" applyAlignment="1">
      <alignment horizontal="left"/>
    </xf>
    <xf numFmtId="0" fontId="12" fillId="0" borderId="12" xfId="0" applyNumberFormat="1" applyFont="1" applyBorder="1" applyAlignment="1">
      <alignment horizontal="left"/>
    </xf>
    <xf numFmtId="0" fontId="12" fillId="0" borderId="13" xfId="0" applyNumberFormat="1" applyFont="1" applyBorder="1" applyAlignment="1">
      <alignment horizontal="center" vertical="top"/>
    </xf>
    <xf numFmtId="0" fontId="12" fillId="0" borderId="14" xfId="0" applyNumberFormat="1" applyFont="1" applyBorder="1" applyAlignment="1">
      <alignment horizontal="center" vertical="top"/>
    </xf>
    <xf numFmtId="166" fontId="3" fillId="0" borderId="0" xfId="0" applyNumberFormat="1" applyFont="1" applyBorder="1" applyAlignment="1">
      <alignment horizontal="right" vertical="top"/>
    </xf>
    <xf numFmtId="166" fontId="3" fillId="0" borderId="8" xfId="0" applyNumberFormat="1" applyFont="1" applyBorder="1" applyAlignment="1">
      <alignment horizontal="right" vertical="top"/>
    </xf>
    <xf numFmtId="0" fontId="11" fillId="3" borderId="5" xfId="0" quotePrefix="1" applyNumberFormat="1" applyFont="1" applyFill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12" fillId="0" borderId="15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right"/>
    </xf>
    <xf numFmtId="0" fontId="3" fillId="0" borderId="0" xfId="0" applyFont="1" applyFill="1" applyAlignment="1">
      <alignment horizontal="right"/>
    </xf>
    <xf numFmtId="166" fontId="4" fillId="4" borderId="0" xfId="0" applyNumberFormat="1" applyFont="1" applyFill="1" applyAlignment="1">
      <alignment horizontal="center"/>
    </xf>
    <xf numFmtId="164" fontId="3" fillId="0" borderId="0" xfId="0" applyNumberFormat="1" applyFont="1" applyBorder="1" applyAlignment="1">
      <alignment horizontal="right" vertical="top"/>
    </xf>
    <xf numFmtId="164" fontId="3" fillId="0" borderId="8" xfId="0" applyNumberFormat="1" applyFont="1" applyBorder="1" applyAlignment="1">
      <alignment horizontal="right" vertical="top"/>
    </xf>
    <xf numFmtId="0" fontId="12" fillId="0" borderId="16" xfId="0" applyNumberFormat="1" applyFont="1" applyBorder="1" applyAlignment="1">
      <alignment horizontal="center"/>
    </xf>
    <xf numFmtId="0" fontId="12" fillId="0" borderId="17" xfId="0" applyNumberFormat="1" applyFont="1" applyBorder="1" applyAlignment="1">
      <alignment horizontal="center"/>
    </xf>
    <xf numFmtId="10" fontId="3" fillId="0" borderId="18" xfId="0" quotePrefix="1" applyNumberFormat="1" applyFont="1" applyBorder="1" applyAlignment="1">
      <alignment horizontal="right" vertical="top"/>
    </xf>
    <xf numFmtId="10" fontId="3" fillId="0" borderId="19" xfId="0" quotePrefix="1" applyNumberFormat="1" applyFont="1" applyBorder="1" applyAlignment="1">
      <alignment horizontal="right" vertical="top"/>
    </xf>
    <xf numFmtId="0" fontId="12" fillId="0" borderId="20" xfId="0" applyNumberFormat="1" applyFont="1" applyBorder="1" applyAlignment="1">
      <alignment horizontal="center"/>
    </xf>
    <xf numFmtId="10" fontId="3" fillId="0" borderId="18" xfId="0" applyNumberFormat="1" applyFont="1" applyBorder="1" applyAlignment="1">
      <alignment horizontal="right" vertical="top"/>
    </xf>
    <xf numFmtId="10" fontId="3" fillId="0" borderId="19" xfId="0" applyNumberFormat="1" applyFont="1" applyBorder="1" applyAlignment="1">
      <alignment horizontal="right" vertical="top"/>
    </xf>
    <xf numFmtId="10" fontId="3" fillId="0" borderId="3" xfId="0" applyNumberFormat="1" applyFont="1" applyBorder="1" applyAlignment="1">
      <alignment horizontal="right" vertical="top"/>
    </xf>
    <xf numFmtId="10" fontId="3" fillId="0" borderId="9" xfId="0" applyNumberFormat="1" applyFont="1" applyBorder="1" applyAlignment="1">
      <alignment horizontal="right" vertical="top"/>
    </xf>
    <xf numFmtId="0" fontId="12" fillId="0" borderId="4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/>
              <a:t>Strategy Region of Decision Tree 'New Product Decisions'</a:t>
            </a:r>
            <a:r>
              <a:rPr lang="en-US" sz="800" b="0" i="0" u="none" strike="noStrike" baseline="0">
                <a:solidFill>
                  <a:srgbClr val="000000"/>
                </a:solidFill>
                <a:latin typeface="+mn-lt"/>
                <a:ea typeface="+mn-lt"/>
                <a:cs typeface="+mn-lt"/>
              </a:rPr>
              <a:t>
Expected Value of Node 'Continue development?' (B49)
With Variation of Cost to fix if failure at level 1 (B5) 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2.5700934579439252E-2"/>
          <c:y val="0.17946339847631665"/>
          <c:w val="0.83876168224299064"/>
          <c:h val="0.68550831609778484"/>
        </c:manualLayout>
      </c:layout>
      <c:scatterChart>
        <c:scatterStyle val="lineMarker"/>
        <c:varyColors val="0"/>
        <c:ser>
          <c:idx val="0"/>
          <c:order val="0"/>
          <c:tx>
            <c:v>Yes</c:v>
          </c:tx>
          <c:spPr>
            <a:ln w="25400">
              <a:solidFill>
                <a:srgbClr val="333399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'Strategy B5'!$C$32:$C$42</c:f>
              <c:numCache>
                <c:formatCode>"$"#,##0</c:formatCode>
                <c:ptCount val="11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</c:numCache>
            </c:numRef>
          </c:xVal>
          <c:yVal>
            <c:numRef>
              <c:f>'Strategy B5'!$E$32:$E$42</c:f>
              <c:numCache>
                <c:formatCode>"$"#,##0.0</c:formatCode>
                <c:ptCount val="11"/>
                <c:pt idx="0">
                  <c:v>566.6</c:v>
                </c:pt>
                <c:pt idx="1">
                  <c:v>466.6</c:v>
                </c:pt>
                <c:pt idx="2">
                  <c:v>366.6</c:v>
                </c:pt>
                <c:pt idx="3">
                  <c:v>266.60000000000002</c:v>
                </c:pt>
                <c:pt idx="4">
                  <c:v>166.60000000000002</c:v>
                </c:pt>
                <c:pt idx="5">
                  <c:v>66.600000000000009</c:v>
                </c:pt>
                <c:pt idx="6">
                  <c:v>59.2</c:v>
                </c:pt>
                <c:pt idx="7">
                  <c:v>59.2</c:v>
                </c:pt>
                <c:pt idx="8">
                  <c:v>59.2</c:v>
                </c:pt>
                <c:pt idx="9">
                  <c:v>59.2</c:v>
                </c:pt>
                <c:pt idx="10">
                  <c:v>59.2</c:v>
                </c:pt>
              </c:numCache>
            </c:numRef>
          </c:yVal>
          <c:smooth val="0"/>
        </c:ser>
        <c:ser>
          <c:idx val="1"/>
          <c:order val="1"/>
          <c:tx>
            <c:v>No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xVal>
            <c:numRef>
              <c:f>'Strategy B5'!$C$32:$C$42</c:f>
              <c:numCache>
                <c:formatCode>"$"#,##0</c:formatCode>
                <c:ptCount val="11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</c:numCache>
            </c:numRef>
          </c:xVal>
          <c:yVal>
            <c:numRef>
              <c:f>'Strategy B5'!$G$32:$G$42</c:f>
              <c:numCache>
                <c:formatCode>"$"#,##0.0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708248"/>
        <c:axId val="179702760"/>
      </c:scatterChart>
      <c:valAx>
        <c:axId val="179708248"/>
        <c:scaling>
          <c:orientation val="minMax"/>
          <c:max val="12000"/>
          <c:min val="-2000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Cost to fix if failure at level 1 (B5)</a:t>
                </a:r>
              </a:p>
            </c:rich>
          </c:tx>
          <c:layout>
            <c:manualLayout>
              <c:xMode val="edge"/>
              <c:yMode val="edge"/>
              <c:x val="0.31228971962616825"/>
              <c:y val="0.92128175101000731"/>
            </c:manualLayout>
          </c:layout>
          <c:overlay val="0"/>
        </c:title>
        <c:numFmt formatCode="&quot;$&quot;#,##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800" b="0"/>
            </a:pPr>
            <a:endParaRPr lang="en-US"/>
          </a:p>
        </c:txPr>
        <c:crossAx val="179702760"/>
        <c:crossesAt val="-1.0000000000000001E+300"/>
        <c:crossBetween val="midCat"/>
        <c:majorUnit val="2000"/>
      </c:valAx>
      <c:valAx>
        <c:axId val="179702760"/>
        <c:scaling>
          <c:orientation val="minMax"/>
          <c:max val="600"/>
          <c:min val="-10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Expected Value</a:t>
                </a:r>
              </a:p>
            </c:rich>
          </c:tx>
          <c:layout/>
          <c:overlay val="0"/>
        </c:title>
        <c:numFmt formatCode="&quot;$&quot;#,##0.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179708248"/>
        <c:crossesAt val="-1.0000000000000001E+300"/>
        <c:crossBetween val="midCat"/>
        <c:majorUnit val="100"/>
      </c:valAx>
    </c:plotArea>
    <c:legend>
      <c:legendPos val="r"/>
      <c:layout/>
      <c:overlay val="0"/>
      <c:spPr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 w="25400"/>
  </c:spPr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238887</xdr:colOff>
      <xdr:row>37</xdr:row>
      <xdr:rowOff>177800</xdr:rowOff>
    </xdr:from>
    <xdr:to>
      <xdr:col>5</xdr:col>
      <xdr:colOff>127</xdr:colOff>
      <xdr:row>37</xdr:row>
      <xdr:rowOff>177800</xdr:rowOff>
    </xdr:to>
    <xdr:cxnSp macro="_xll.PtreeEvent_ObjectClick">
      <xdr:nvCxnSpPr>
        <xdr:cNvPr id="132" name="PTObj_DBranchHLine_1_18"/>
        <xdr:cNvCxnSpPr/>
      </xdr:nvCxnSpPr>
      <xdr:spPr>
        <a:xfrm>
          <a:off x="6731127" y="7035800"/>
          <a:ext cx="134620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86487</xdr:colOff>
      <xdr:row>35</xdr:row>
      <xdr:rowOff>172720</xdr:rowOff>
    </xdr:from>
    <xdr:to>
      <xdr:col>4</xdr:col>
      <xdr:colOff>238887</xdr:colOff>
      <xdr:row>37</xdr:row>
      <xdr:rowOff>177800</xdr:rowOff>
    </xdr:to>
    <xdr:cxnSp macro="_xll.PtreeEvent_ObjectClick">
      <xdr:nvCxnSpPr>
        <xdr:cNvPr id="131" name="PTObj_DBranchDLine_1_18"/>
        <xdr:cNvCxnSpPr/>
      </xdr:nvCxnSpPr>
      <xdr:spPr>
        <a:xfrm>
          <a:off x="6578727" y="6664960"/>
          <a:ext cx="152400" cy="37084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238887</xdr:colOff>
      <xdr:row>33</xdr:row>
      <xdr:rowOff>177800</xdr:rowOff>
    </xdr:from>
    <xdr:to>
      <xdr:col>6</xdr:col>
      <xdr:colOff>127</xdr:colOff>
      <xdr:row>33</xdr:row>
      <xdr:rowOff>177800</xdr:rowOff>
    </xdr:to>
    <xdr:cxnSp macro="_xll.PtreeEvent_ObjectClick">
      <xdr:nvCxnSpPr>
        <xdr:cNvPr id="128" name="PTObj_DBranchHLine_1_17"/>
        <xdr:cNvCxnSpPr/>
      </xdr:nvCxnSpPr>
      <xdr:spPr>
        <a:xfrm>
          <a:off x="8316087" y="6304280"/>
          <a:ext cx="134620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86487</xdr:colOff>
      <xdr:row>29</xdr:row>
      <xdr:rowOff>172720</xdr:rowOff>
    </xdr:from>
    <xdr:to>
      <xdr:col>5</xdr:col>
      <xdr:colOff>238887</xdr:colOff>
      <xdr:row>33</xdr:row>
      <xdr:rowOff>177800</xdr:rowOff>
    </xdr:to>
    <xdr:cxnSp macro="_xll.PtreeEvent_ObjectClick">
      <xdr:nvCxnSpPr>
        <xdr:cNvPr id="127" name="PTObj_DBranchDLine_1_17"/>
        <xdr:cNvCxnSpPr/>
      </xdr:nvCxnSpPr>
      <xdr:spPr>
        <a:xfrm>
          <a:off x="8163687" y="5567680"/>
          <a:ext cx="152400" cy="73660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238887</xdr:colOff>
      <xdr:row>31</xdr:row>
      <xdr:rowOff>177800</xdr:rowOff>
    </xdr:from>
    <xdr:to>
      <xdr:col>6</xdr:col>
      <xdr:colOff>127</xdr:colOff>
      <xdr:row>31</xdr:row>
      <xdr:rowOff>177800</xdr:rowOff>
    </xdr:to>
    <xdr:cxnSp macro="_xll.PtreeEvent_ObjectClick">
      <xdr:nvCxnSpPr>
        <xdr:cNvPr id="124" name="PTObj_DBranchHLine_1_16"/>
        <xdr:cNvCxnSpPr/>
      </xdr:nvCxnSpPr>
      <xdr:spPr>
        <a:xfrm>
          <a:off x="8316087" y="5938520"/>
          <a:ext cx="134620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86487</xdr:colOff>
      <xdr:row>29</xdr:row>
      <xdr:rowOff>172720</xdr:rowOff>
    </xdr:from>
    <xdr:to>
      <xdr:col>5</xdr:col>
      <xdr:colOff>238887</xdr:colOff>
      <xdr:row>31</xdr:row>
      <xdr:rowOff>177800</xdr:rowOff>
    </xdr:to>
    <xdr:cxnSp macro="_xll.PtreeEvent_ObjectClick">
      <xdr:nvCxnSpPr>
        <xdr:cNvPr id="123" name="PTObj_DBranchDLine_1_16"/>
        <xdr:cNvCxnSpPr/>
      </xdr:nvCxnSpPr>
      <xdr:spPr>
        <a:xfrm>
          <a:off x="8163687" y="5567680"/>
          <a:ext cx="152400" cy="37084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238887</xdr:colOff>
      <xdr:row>27</xdr:row>
      <xdr:rowOff>177800</xdr:rowOff>
    </xdr:from>
    <xdr:to>
      <xdr:col>6</xdr:col>
      <xdr:colOff>127</xdr:colOff>
      <xdr:row>27</xdr:row>
      <xdr:rowOff>177800</xdr:rowOff>
    </xdr:to>
    <xdr:cxnSp macro="_xll.PtreeEvent_ObjectClick">
      <xdr:nvCxnSpPr>
        <xdr:cNvPr id="120" name="PTObj_DBranchHLine_1_15"/>
        <xdr:cNvCxnSpPr/>
      </xdr:nvCxnSpPr>
      <xdr:spPr>
        <a:xfrm>
          <a:off x="8316087" y="5207000"/>
          <a:ext cx="134620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86487</xdr:colOff>
      <xdr:row>27</xdr:row>
      <xdr:rowOff>177800</xdr:rowOff>
    </xdr:from>
    <xdr:to>
      <xdr:col>5</xdr:col>
      <xdr:colOff>238887</xdr:colOff>
      <xdr:row>29</xdr:row>
      <xdr:rowOff>172720</xdr:rowOff>
    </xdr:to>
    <xdr:cxnSp macro="_xll.PtreeEvent_ObjectClick">
      <xdr:nvCxnSpPr>
        <xdr:cNvPr id="119" name="PTObj_DBranchDLine_1_15"/>
        <xdr:cNvCxnSpPr/>
      </xdr:nvCxnSpPr>
      <xdr:spPr>
        <a:xfrm flipV="1">
          <a:off x="8163687" y="5207000"/>
          <a:ext cx="152400" cy="3606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238887</xdr:colOff>
      <xdr:row>29</xdr:row>
      <xdr:rowOff>177800</xdr:rowOff>
    </xdr:from>
    <xdr:to>
      <xdr:col>5</xdr:col>
      <xdr:colOff>127</xdr:colOff>
      <xdr:row>29</xdr:row>
      <xdr:rowOff>177800</xdr:rowOff>
    </xdr:to>
    <xdr:cxnSp macro="_xll.PtreeEvent_ObjectClick">
      <xdr:nvCxnSpPr>
        <xdr:cNvPr id="116" name="PTObj_DBranchHLine_1_14"/>
        <xdr:cNvCxnSpPr/>
      </xdr:nvCxnSpPr>
      <xdr:spPr>
        <a:xfrm>
          <a:off x="6731127" y="5572760"/>
          <a:ext cx="134620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86487</xdr:colOff>
      <xdr:row>29</xdr:row>
      <xdr:rowOff>177800</xdr:rowOff>
    </xdr:from>
    <xdr:to>
      <xdr:col>4</xdr:col>
      <xdr:colOff>238887</xdr:colOff>
      <xdr:row>35</xdr:row>
      <xdr:rowOff>172720</xdr:rowOff>
    </xdr:to>
    <xdr:cxnSp macro="_xll.PtreeEvent_ObjectClick">
      <xdr:nvCxnSpPr>
        <xdr:cNvPr id="115" name="PTObj_DBranchDLine_1_14"/>
        <xdr:cNvCxnSpPr/>
      </xdr:nvCxnSpPr>
      <xdr:spPr>
        <a:xfrm flipV="1">
          <a:off x="6578727" y="5572760"/>
          <a:ext cx="152400" cy="109220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238887</xdr:colOff>
      <xdr:row>35</xdr:row>
      <xdr:rowOff>177800</xdr:rowOff>
    </xdr:from>
    <xdr:to>
      <xdr:col>4</xdr:col>
      <xdr:colOff>127</xdr:colOff>
      <xdr:row>35</xdr:row>
      <xdr:rowOff>177800</xdr:rowOff>
    </xdr:to>
    <xdr:cxnSp macro="_xll.PtreeEvent_ObjectClick">
      <xdr:nvCxnSpPr>
        <xdr:cNvPr id="112" name="PTObj_DBranchHLine_1_12"/>
        <xdr:cNvCxnSpPr/>
      </xdr:nvCxnSpPr>
      <xdr:spPr>
        <a:xfrm>
          <a:off x="5153787" y="6670040"/>
          <a:ext cx="133858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86487</xdr:colOff>
      <xdr:row>35</xdr:row>
      <xdr:rowOff>177800</xdr:rowOff>
    </xdr:from>
    <xdr:to>
      <xdr:col>3</xdr:col>
      <xdr:colOff>238887</xdr:colOff>
      <xdr:row>39</xdr:row>
      <xdr:rowOff>172720</xdr:rowOff>
    </xdr:to>
    <xdr:cxnSp macro="_xll.PtreeEvent_ObjectClick">
      <xdr:nvCxnSpPr>
        <xdr:cNvPr id="111" name="PTObj_DBranchDLine_1_12"/>
        <xdr:cNvCxnSpPr/>
      </xdr:nvCxnSpPr>
      <xdr:spPr>
        <a:xfrm flipV="1">
          <a:off x="5001387" y="6670040"/>
          <a:ext cx="152400" cy="72644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238887</xdr:colOff>
      <xdr:row>41</xdr:row>
      <xdr:rowOff>177800</xdr:rowOff>
    </xdr:from>
    <xdr:to>
      <xdr:col>4</xdr:col>
      <xdr:colOff>127</xdr:colOff>
      <xdr:row>41</xdr:row>
      <xdr:rowOff>177800</xdr:rowOff>
    </xdr:to>
    <xdr:cxnSp macro="_xll.PtreeEvent_ObjectClick">
      <xdr:nvCxnSpPr>
        <xdr:cNvPr id="72" name="PTObj_DBranchHLine_1_13"/>
        <xdr:cNvCxnSpPr/>
      </xdr:nvCxnSpPr>
      <xdr:spPr>
        <a:xfrm>
          <a:off x="5153787" y="5938520"/>
          <a:ext cx="133858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86487</xdr:colOff>
      <xdr:row>39</xdr:row>
      <xdr:rowOff>172720</xdr:rowOff>
    </xdr:from>
    <xdr:to>
      <xdr:col>3</xdr:col>
      <xdr:colOff>238887</xdr:colOff>
      <xdr:row>41</xdr:row>
      <xdr:rowOff>177800</xdr:rowOff>
    </xdr:to>
    <xdr:cxnSp macro="_xll.PtreeEvent_ObjectClick">
      <xdr:nvCxnSpPr>
        <xdr:cNvPr id="71" name="PTObj_DBranchDLine_1_13"/>
        <xdr:cNvCxnSpPr/>
      </xdr:nvCxnSpPr>
      <xdr:spPr>
        <a:xfrm>
          <a:off x="5001387" y="5567680"/>
          <a:ext cx="152400" cy="37084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242697</xdr:colOff>
      <xdr:row>39</xdr:row>
      <xdr:rowOff>177800</xdr:rowOff>
    </xdr:from>
    <xdr:to>
      <xdr:col>3</xdr:col>
      <xdr:colOff>127</xdr:colOff>
      <xdr:row>39</xdr:row>
      <xdr:rowOff>177800</xdr:rowOff>
    </xdr:to>
    <xdr:cxnSp macro="_xll.PtreeEvent_ObjectClick">
      <xdr:nvCxnSpPr>
        <xdr:cNvPr id="64" name="PTObj_DBranchHLine_1_11"/>
        <xdr:cNvCxnSpPr/>
      </xdr:nvCxnSpPr>
      <xdr:spPr>
        <a:xfrm>
          <a:off x="3526917" y="5207000"/>
          <a:ext cx="138811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90297</xdr:colOff>
      <xdr:row>39</xdr:row>
      <xdr:rowOff>177800</xdr:rowOff>
    </xdr:from>
    <xdr:to>
      <xdr:col>2</xdr:col>
      <xdr:colOff>242697</xdr:colOff>
      <xdr:row>43</xdr:row>
      <xdr:rowOff>180340</xdr:rowOff>
    </xdr:to>
    <xdr:cxnSp macro="_xll.PtreeEvent_ObjectClick">
      <xdr:nvCxnSpPr>
        <xdr:cNvPr id="63" name="PTObj_DBranchDLine_1_11"/>
        <xdr:cNvCxnSpPr/>
      </xdr:nvCxnSpPr>
      <xdr:spPr>
        <a:xfrm flipV="1">
          <a:off x="3374517" y="5207000"/>
          <a:ext cx="152400" cy="36830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242697</xdr:colOff>
      <xdr:row>43</xdr:row>
      <xdr:rowOff>185420</xdr:rowOff>
    </xdr:from>
    <xdr:to>
      <xdr:col>2</xdr:col>
      <xdr:colOff>127</xdr:colOff>
      <xdr:row>43</xdr:row>
      <xdr:rowOff>185420</xdr:rowOff>
    </xdr:to>
    <xdr:cxnSp macro="_xll.PtreeEvent_ObjectClick">
      <xdr:nvCxnSpPr>
        <xdr:cNvPr id="60" name="PTObj_DBranchHLine_1_2"/>
        <xdr:cNvCxnSpPr/>
      </xdr:nvCxnSpPr>
      <xdr:spPr>
        <a:xfrm>
          <a:off x="1949577" y="5580380"/>
          <a:ext cx="133477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90297</xdr:colOff>
      <xdr:row>43</xdr:row>
      <xdr:rowOff>185420</xdr:rowOff>
    </xdr:from>
    <xdr:to>
      <xdr:col>1</xdr:col>
      <xdr:colOff>242697</xdr:colOff>
      <xdr:row>47</xdr:row>
      <xdr:rowOff>180340</xdr:rowOff>
    </xdr:to>
    <xdr:cxnSp macro="_xll.PtreeEvent_ObjectClick">
      <xdr:nvCxnSpPr>
        <xdr:cNvPr id="59" name="PTObj_DBranchDLine_1_2"/>
        <xdr:cNvCxnSpPr/>
      </xdr:nvCxnSpPr>
      <xdr:spPr>
        <a:xfrm flipV="1">
          <a:off x="1797177" y="5580380"/>
          <a:ext cx="152400" cy="75692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242697</xdr:colOff>
      <xdr:row>45</xdr:row>
      <xdr:rowOff>185420</xdr:rowOff>
    </xdr:from>
    <xdr:to>
      <xdr:col>3</xdr:col>
      <xdr:colOff>127</xdr:colOff>
      <xdr:row>45</xdr:row>
      <xdr:rowOff>185420</xdr:rowOff>
    </xdr:to>
    <xdr:cxnSp macro="_xll.PtreeEvent_ObjectClick">
      <xdr:nvCxnSpPr>
        <xdr:cNvPr id="36" name="PTObj_DBranchHLine_1_5"/>
        <xdr:cNvCxnSpPr/>
      </xdr:nvCxnSpPr>
      <xdr:spPr>
        <a:xfrm>
          <a:off x="3526917" y="5961380"/>
          <a:ext cx="135001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90297</xdr:colOff>
      <xdr:row>43</xdr:row>
      <xdr:rowOff>180340</xdr:rowOff>
    </xdr:from>
    <xdr:to>
      <xdr:col>2</xdr:col>
      <xdr:colOff>242697</xdr:colOff>
      <xdr:row>45</xdr:row>
      <xdr:rowOff>185420</xdr:rowOff>
    </xdr:to>
    <xdr:cxnSp macro="_xll.PtreeEvent_ObjectClick">
      <xdr:nvCxnSpPr>
        <xdr:cNvPr id="35" name="PTObj_DBranchDLine_1_5"/>
        <xdr:cNvCxnSpPr/>
      </xdr:nvCxnSpPr>
      <xdr:spPr>
        <a:xfrm>
          <a:off x="3374517" y="5575300"/>
          <a:ext cx="152400" cy="386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242697</xdr:colOff>
      <xdr:row>23</xdr:row>
      <xdr:rowOff>185420</xdr:rowOff>
    </xdr:from>
    <xdr:to>
      <xdr:col>3</xdr:col>
      <xdr:colOff>127</xdr:colOff>
      <xdr:row>23</xdr:row>
      <xdr:rowOff>185420</xdr:rowOff>
    </xdr:to>
    <xdr:cxnSp macro="_xll.PtreeEvent_ObjectClick">
      <xdr:nvCxnSpPr>
        <xdr:cNvPr id="12" name="PTObj_DBranchHLine_1_4"/>
        <xdr:cNvCxnSpPr/>
      </xdr:nvCxnSpPr>
      <xdr:spPr>
        <a:xfrm>
          <a:off x="3526917" y="4452620"/>
          <a:ext cx="135001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90297</xdr:colOff>
      <xdr:row>23</xdr:row>
      <xdr:rowOff>185420</xdr:rowOff>
    </xdr:from>
    <xdr:to>
      <xdr:col>2</xdr:col>
      <xdr:colOff>242697</xdr:colOff>
      <xdr:row>43</xdr:row>
      <xdr:rowOff>180340</xdr:rowOff>
    </xdr:to>
    <xdr:cxnSp macro="_xll.PtreeEvent_ObjectClick">
      <xdr:nvCxnSpPr>
        <xdr:cNvPr id="11" name="PTObj_DBranchDLine_1_4"/>
        <xdr:cNvCxnSpPr/>
      </xdr:nvCxnSpPr>
      <xdr:spPr>
        <a:xfrm flipV="1">
          <a:off x="3374517" y="4452620"/>
          <a:ext cx="152400" cy="11226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242697</xdr:colOff>
      <xdr:row>21</xdr:row>
      <xdr:rowOff>185420</xdr:rowOff>
    </xdr:from>
    <xdr:to>
      <xdr:col>5</xdr:col>
      <xdr:colOff>127</xdr:colOff>
      <xdr:row>21</xdr:row>
      <xdr:rowOff>185420</xdr:rowOff>
    </xdr:to>
    <xdr:cxnSp macro="_xll.PtreeEvent_ObjectClick">
      <xdr:nvCxnSpPr>
        <xdr:cNvPr id="55" name="PTObj_DBranchHLine_1_10"/>
        <xdr:cNvCxnSpPr/>
      </xdr:nvCxnSpPr>
      <xdr:spPr>
        <a:xfrm>
          <a:off x="6500622" y="3614420"/>
          <a:ext cx="12909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90297</xdr:colOff>
      <xdr:row>17</xdr:row>
      <xdr:rowOff>180340</xdr:rowOff>
    </xdr:from>
    <xdr:to>
      <xdr:col>4</xdr:col>
      <xdr:colOff>242697</xdr:colOff>
      <xdr:row>21</xdr:row>
      <xdr:rowOff>185420</xdr:rowOff>
    </xdr:to>
    <xdr:cxnSp macro="_xll.PtreeEvent_ObjectClick">
      <xdr:nvCxnSpPr>
        <xdr:cNvPr id="54" name="PTObj_DBranchDLine_1_10"/>
        <xdr:cNvCxnSpPr/>
      </xdr:nvCxnSpPr>
      <xdr:spPr>
        <a:xfrm>
          <a:off x="6348222" y="2847340"/>
          <a:ext cx="152400" cy="767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242697</xdr:colOff>
      <xdr:row>19</xdr:row>
      <xdr:rowOff>185420</xdr:rowOff>
    </xdr:from>
    <xdr:to>
      <xdr:col>5</xdr:col>
      <xdr:colOff>127</xdr:colOff>
      <xdr:row>19</xdr:row>
      <xdr:rowOff>185420</xdr:rowOff>
    </xdr:to>
    <xdr:cxnSp macro="_xll.PtreeEvent_ObjectClick">
      <xdr:nvCxnSpPr>
        <xdr:cNvPr id="51" name="PTObj_DBranchHLine_1_9"/>
        <xdr:cNvCxnSpPr/>
      </xdr:nvCxnSpPr>
      <xdr:spPr>
        <a:xfrm>
          <a:off x="6500622" y="3233420"/>
          <a:ext cx="114808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90297</xdr:colOff>
      <xdr:row>17</xdr:row>
      <xdr:rowOff>180340</xdr:rowOff>
    </xdr:from>
    <xdr:to>
      <xdr:col>4</xdr:col>
      <xdr:colOff>242697</xdr:colOff>
      <xdr:row>19</xdr:row>
      <xdr:rowOff>185420</xdr:rowOff>
    </xdr:to>
    <xdr:cxnSp macro="_xll.PtreeEvent_ObjectClick">
      <xdr:nvCxnSpPr>
        <xdr:cNvPr id="50" name="PTObj_DBranchDLine_1_9"/>
        <xdr:cNvCxnSpPr/>
      </xdr:nvCxnSpPr>
      <xdr:spPr>
        <a:xfrm>
          <a:off x="6348222" y="2847340"/>
          <a:ext cx="152400" cy="386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242697</xdr:colOff>
      <xdr:row>15</xdr:row>
      <xdr:rowOff>185420</xdr:rowOff>
    </xdr:from>
    <xdr:to>
      <xdr:col>5</xdr:col>
      <xdr:colOff>127</xdr:colOff>
      <xdr:row>15</xdr:row>
      <xdr:rowOff>185420</xdr:rowOff>
    </xdr:to>
    <xdr:cxnSp macro="_xll.PtreeEvent_ObjectClick">
      <xdr:nvCxnSpPr>
        <xdr:cNvPr id="47" name="PTObj_DBranchHLine_1_8"/>
        <xdr:cNvCxnSpPr/>
      </xdr:nvCxnSpPr>
      <xdr:spPr>
        <a:xfrm>
          <a:off x="6500622" y="2471420"/>
          <a:ext cx="8718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90297</xdr:colOff>
      <xdr:row>15</xdr:row>
      <xdr:rowOff>185420</xdr:rowOff>
    </xdr:from>
    <xdr:to>
      <xdr:col>4</xdr:col>
      <xdr:colOff>242697</xdr:colOff>
      <xdr:row>17</xdr:row>
      <xdr:rowOff>180340</xdr:rowOff>
    </xdr:to>
    <xdr:cxnSp macro="_xll.PtreeEvent_ObjectClick">
      <xdr:nvCxnSpPr>
        <xdr:cNvPr id="46" name="PTObj_DBranchDLine_1_8"/>
        <xdr:cNvCxnSpPr/>
      </xdr:nvCxnSpPr>
      <xdr:spPr>
        <a:xfrm flipV="1">
          <a:off x="6348222" y="2471420"/>
          <a:ext cx="152400" cy="37592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242697</xdr:colOff>
      <xdr:row>17</xdr:row>
      <xdr:rowOff>185420</xdr:rowOff>
    </xdr:from>
    <xdr:to>
      <xdr:col>4</xdr:col>
      <xdr:colOff>127</xdr:colOff>
      <xdr:row>17</xdr:row>
      <xdr:rowOff>185420</xdr:rowOff>
    </xdr:to>
    <xdr:cxnSp macro="_xll.PtreeEvent_ObjectClick">
      <xdr:nvCxnSpPr>
        <xdr:cNvPr id="43" name="PTObj_DBranchHLine_1_6"/>
        <xdr:cNvCxnSpPr/>
      </xdr:nvCxnSpPr>
      <xdr:spPr>
        <a:xfrm>
          <a:off x="4967097" y="2471420"/>
          <a:ext cx="12909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90297</xdr:colOff>
      <xdr:row>17</xdr:row>
      <xdr:rowOff>185420</xdr:rowOff>
    </xdr:from>
    <xdr:to>
      <xdr:col>3</xdr:col>
      <xdr:colOff>242697</xdr:colOff>
      <xdr:row>23</xdr:row>
      <xdr:rowOff>180340</xdr:rowOff>
    </xdr:to>
    <xdr:cxnSp macro="_xll.PtreeEvent_ObjectClick">
      <xdr:nvCxnSpPr>
        <xdr:cNvPr id="42" name="PTObj_DBranchDLine_1_6"/>
        <xdr:cNvCxnSpPr/>
      </xdr:nvCxnSpPr>
      <xdr:spPr>
        <a:xfrm flipV="1">
          <a:off x="4814697" y="2471420"/>
          <a:ext cx="152400" cy="37592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242697</xdr:colOff>
      <xdr:row>25</xdr:row>
      <xdr:rowOff>185420</xdr:rowOff>
    </xdr:from>
    <xdr:to>
      <xdr:col>4</xdr:col>
      <xdr:colOff>127</xdr:colOff>
      <xdr:row>25</xdr:row>
      <xdr:rowOff>185420</xdr:rowOff>
    </xdr:to>
    <xdr:cxnSp macro="_xll.PtreeEvent_ObjectClick">
      <xdr:nvCxnSpPr>
        <xdr:cNvPr id="39" name="PTObj_DBranchHLine_1_7"/>
        <xdr:cNvCxnSpPr/>
      </xdr:nvCxnSpPr>
      <xdr:spPr>
        <a:xfrm>
          <a:off x="4967097" y="3233420"/>
          <a:ext cx="114808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90297</xdr:colOff>
      <xdr:row>23</xdr:row>
      <xdr:rowOff>180340</xdr:rowOff>
    </xdr:from>
    <xdr:to>
      <xdr:col>3</xdr:col>
      <xdr:colOff>242697</xdr:colOff>
      <xdr:row>25</xdr:row>
      <xdr:rowOff>185420</xdr:rowOff>
    </xdr:to>
    <xdr:cxnSp macro="_xll.PtreeEvent_ObjectClick">
      <xdr:nvCxnSpPr>
        <xdr:cNvPr id="38" name="PTObj_DBranchDLine_1_7"/>
        <xdr:cNvCxnSpPr/>
      </xdr:nvCxnSpPr>
      <xdr:spPr>
        <a:xfrm>
          <a:off x="4814697" y="2847340"/>
          <a:ext cx="152400" cy="386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242697</xdr:colOff>
      <xdr:row>49</xdr:row>
      <xdr:rowOff>185420</xdr:rowOff>
    </xdr:from>
    <xdr:to>
      <xdr:col>2</xdr:col>
      <xdr:colOff>127</xdr:colOff>
      <xdr:row>49</xdr:row>
      <xdr:rowOff>185420</xdr:rowOff>
    </xdr:to>
    <xdr:cxnSp macro="_xll.PtreeEvent_ObjectClick">
      <xdr:nvCxnSpPr>
        <xdr:cNvPr id="15" name="PTObj_DBranchHLine_1_3"/>
        <xdr:cNvCxnSpPr/>
      </xdr:nvCxnSpPr>
      <xdr:spPr>
        <a:xfrm>
          <a:off x="1900047" y="3233420"/>
          <a:ext cx="114808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90297</xdr:colOff>
      <xdr:row>47</xdr:row>
      <xdr:rowOff>180340</xdr:rowOff>
    </xdr:from>
    <xdr:to>
      <xdr:col>1</xdr:col>
      <xdr:colOff>242697</xdr:colOff>
      <xdr:row>49</xdr:row>
      <xdr:rowOff>185420</xdr:rowOff>
    </xdr:to>
    <xdr:cxnSp macro="_xll.PtreeEvent_ObjectClick">
      <xdr:nvCxnSpPr>
        <xdr:cNvPr id="14" name="PTObj_DBranchDLine_1_3"/>
        <xdr:cNvCxnSpPr/>
      </xdr:nvCxnSpPr>
      <xdr:spPr>
        <a:xfrm>
          <a:off x="1747647" y="2847340"/>
          <a:ext cx="152400" cy="386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177800</xdr:colOff>
      <xdr:row>47</xdr:row>
      <xdr:rowOff>185420</xdr:rowOff>
    </xdr:from>
    <xdr:to>
      <xdr:col>1</xdr:col>
      <xdr:colOff>127</xdr:colOff>
      <xdr:row>47</xdr:row>
      <xdr:rowOff>185420</xdr:rowOff>
    </xdr:to>
    <xdr:cxnSp macro="_xll.PtreeEvent_ObjectClick">
      <xdr:nvCxnSpPr>
        <xdr:cNvPr id="7" name="PTObj_DBranchHLine_1_1"/>
        <xdr:cNvCxnSpPr/>
      </xdr:nvCxnSpPr>
      <xdr:spPr>
        <a:xfrm>
          <a:off x="177800" y="2471420"/>
          <a:ext cx="1479677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127</xdr:colOff>
      <xdr:row>47</xdr:row>
      <xdr:rowOff>90170</xdr:rowOff>
    </xdr:from>
    <xdr:to>
      <xdr:col>1</xdr:col>
      <xdr:colOff>190627</xdr:colOff>
      <xdr:row>48</xdr:row>
      <xdr:rowOff>90170</xdr:rowOff>
    </xdr:to>
    <xdr:sp macro="_xll.PtreeEvent_ObjectClick" textlink="">
      <xdr:nvSpPr>
        <xdr:cNvPr id="6" name="PTObj_DNode_1_1"/>
        <xdr:cNvSpPr/>
      </xdr:nvSpPr>
      <xdr:spPr>
        <a:xfrm>
          <a:off x="1657477" y="2376170"/>
          <a:ext cx="190500" cy="190500"/>
        </a:xfrm>
        <a:prstGeom prst="rect">
          <a:avLst/>
        </a:prstGeom>
        <a:solidFill>
          <a:srgbClr val="008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0</xdr:col>
      <xdr:colOff>215900</xdr:colOff>
      <xdr:row>47</xdr:row>
      <xdr:rowOff>95107</xdr:rowOff>
    </xdr:from>
    <xdr:ext cx="1013931" cy="180627"/>
    <xdr:sp macro="_xll.PtreeEvent_ObjectClick" textlink="">
      <xdr:nvSpPr>
        <xdr:cNvPr id="8" name="PTObj_DBranchName_1_1"/>
        <xdr:cNvSpPr txBox="1"/>
      </xdr:nvSpPr>
      <xdr:spPr>
        <a:xfrm>
          <a:off x="215900" y="2381107"/>
          <a:ext cx="1013931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New Product Decisions</a:t>
          </a:r>
        </a:p>
      </xdr:txBody>
    </xdr:sp>
    <xdr:clientData/>
  </xdr:oneCellAnchor>
  <xdr:twoCellAnchor editAs="oneCell">
    <xdr:from>
      <xdr:col>2</xdr:col>
      <xdr:colOff>127</xdr:colOff>
      <xdr:row>49</xdr:row>
      <xdr:rowOff>90170</xdr:rowOff>
    </xdr:from>
    <xdr:to>
      <xdr:col>2</xdr:col>
      <xdr:colOff>190627</xdr:colOff>
      <xdr:row>50</xdr:row>
      <xdr:rowOff>90170</xdr:rowOff>
    </xdr:to>
    <xdr:sp macro="_xll.PtreeEvent_ObjectClick" textlink="">
      <xdr:nvSpPr>
        <xdr:cNvPr id="13" name="PTObj_DNode_1_3"/>
        <xdr:cNvSpPr/>
      </xdr:nvSpPr>
      <xdr:spPr>
        <a:xfrm rot="-5400000">
          <a:off x="3048127" y="3138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280797</xdr:colOff>
      <xdr:row>49</xdr:row>
      <xdr:rowOff>95107</xdr:rowOff>
    </xdr:from>
    <xdr:ext cx="175753" cy="180627"/>
    <xdr:sp macro="_xll.PtreeEvent_ObjectClick" textlink="">
      <xdr:nvSpPr>
        <xdr:cNvPr id="16" name="PTObj_DBranchName_1_3"/>
        <xdr:cNvSpPr txBox="1"/>
      </xdr:nvSpPr>
      <xdr:spPr>
        <a:xfrm>
          <a:off x="1938147" y="3143107"/>
          <a:ext cx="175753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4</xdr:col>
      <xdr:colOff>127</xdr:colOff>
      <xdr:row>25</xdr:row>
      <xdr:rowOff>90170</xdr:rowOff>
    </xdr:from>
    <xdr:to>
      <xdr:col>4</xdr:col>
      <xdr:colOff>190627</xdr:colOff>
      <xdr:row>26</xdr:row>
      <xdr:rowOff>90170</xdr:rowOff>
    </xdr:to>
    <xdr:sp macro="_xll.PtreeEvent_ObjectClick" textlink="">
      <xdr:nvSpPr>
        <xdr:cNvPr id="37" name="PTObj_DNode_1_7"/>
        <xdr:cNvSpPr/>
      </xdr:nvSpPr>
      <xdr:spPr>
        <a:xfrm rot="-5400000">
          <a:off x="6115177" y="3138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3</xdr:col>
      <xdr:colOff>280797</xdr:colOff>
      <xdr:row>25</xdr:row>
      <xdr:rowOff>95107</xdr:rowOff>
    </xdr:from>
    <xdr:ext cx="175753" cy="180627"/>
    <xdr:sp macro="_xll.PtreeEvent_ObjectClick" textlink="">
      <xdr:nvSpPr>
        <xdr:cNvPr id="40" name="PTObj_DBranchName_1_7"/>
        <xdr:cNvSpPr txBox="1"/>
      </xdr:nvSpPr>
      <xdr:spPr>
        <a:xfrm>
          <a:off x="5005197" y="3143107"/>
          <a:ext cx="175753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4</xdr:col>
      <xdr:colOff>127</xdr:colOff>
      <xdr:row>17</xdr:row>
      <xdr:rowOff>90170</xdr:rowOff>
    </xdr:from>
    <xdr:to>
      <xdr:col>4</xdr:col>
      <xdr:colOff>190627</xdr:colOff>
      <xdr:row>18</xdr:row>
      <xdr:rowOff>90170</xdr:rowOff>
    </xdr:to>
    <xdr:sp macro="_xll.PtreeEvent_ObjectClick" textlink="">
      <xdr:nvSpPr>
        <xdr:cNvPr id="41" name="PTObj_DNode_1_6"/>
        <xdr:cNvSpPr/>
      </xdr:nvSpPr>
      <xdr:spPr>
        <a:xfrm>
          <a:off x="6258052" y="2376170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3</xdr:col>
      <xdr:colOff>280797</xdr:colOff>
      <xdr:row>17</xdr:row>
      <xdr:rowOff>95107</xdr:rowOff>
    </xdr:from>
    <xdr:ext cx="196592" cy="180627"/>
    <xdr:sp macro="_xll.PtreeEvent_ObjectClick" textlink="">
      <xdr:nvSpPr>
        <xdr:cNvPr id="44" name="PTObj_DBranchName_1_6"/>
        <xdr:cNvSpPr txBox="1"/>
      </xdr:nvSpPr>
      <xdr:spPr>
        <a:xfrm>
          <a:off x="5005197" y="2381107"/>
          <a:ext cx="196592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5</xdr:col>
      <xdr:colOff>127</xdr:colOff>
      <xdr:row>15</xdr:row>
      <xdr:rowOff>90170</xdr:rowOff>
    </xdr:from>
    <xdr:to>
      <xdr:col>5</xdr:col>
      <xdr:colOff>190627</xdr:colOff>
      <xdr:row>16</xdr:row>
      <xdr:rowOff>90170</xdr:rowOff>
    </xdr:to>
    <xdr:sp macro="_xll.PtreeEvent_ObjectClick" textlink="">
      <xdr:nvSpPr>
        <xdr:cNvPr id="45" name="PTObj_DNode_1_8"/>
        <xdr:cNvSpPr/>
      </xdr:nvSpPr>
      <xdr:spPr>
        <a:xfrm rot="-5400000">
          <a:off x="7372477" y="2376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4</xdr:col>
      <xdr:colOff>280797</xdr:colOff>
      <xdr:row>15</xdr:row>
      <xdr:rowOff>95107</xdr:rowOff>
    </xdr:from>
    <xdr:ext cx="290400" cy="180627"/>
    <xdr:sp macro="_xll.PtreeEvent_ObjectClick" textlink="">
      <xdr:nvSpPr>
        <xdr:cNvPr id="48" name="PTObj_DBranchName_1_8"/>
        <xdr:cNvSpPr txBox="1"/>
      </xdr:nvSpPr>
      <xdr:spPr>
        <a:xfrm>
          <a:off x="6538722" y="2381107"/>
          <a:ext cx="290400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Great</a:t>
          </a:r>
        </a:p>
      </xdr:txBody>
    </xdr:sp>
    <xdr:clientData/>
  </xdr:oneCellAnchor>
  <xdr:twoCellAnchor editAs="oneCell">
    <xdr:from>
      <xdr:col>5</xdr:col>
      <xdr:colOff>127</xdr:colOff>
      <xdr:row>19</xdr:row>
      <xdr:rowOff>90170</xdr:rowOff>
    </xdr:from>
    <xdr:to>
      <xdr:col>5</xdr:col>
      <xdr:colOff>190627</xdr:colOff>
      <xdr:row>20</xdr:row>
      <xdr:rowOff>90170</xdr:rowOff>
    </xdr:to>
    <xdr:sp macro="_xll.PtreeEvent_ObjectClick" textlink="">
      <xdr:nvSpPr>
        <xdr:cNvPr id="49" name="PTObj_DNode_1_9"/>
        <xdr:cNvSpPr/>
      </xdr:nvSpPr>
      <xdr:spPr>
        <a:xfrm rot="-5400000">
          <a:off x="7648702" y="3138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4</xdr:col>
      <xdr:colOff>280797</xdr:colOff>
      <xdr:row>19</xdr:row>
      <xdr:rowOff>95107</xdr:rowOff>
    </xdr:from>
    <xdr:ext cx="210955" cy="180627"/>
    <xdr:sp macro="_xll.PtreeEvent_ObjectClick" textlink="">
      <xdr:nvSpPr>
        <xdr:cNvPr id="52" name="PTObj_DBranchName_1_9"/>
        <xdr:cNvSpPr txBox="1"/>
      </xdr:nvSpPr>
      <xdr:spPr>
        <a:xfrm>
          <a:off x="6538722" y="3143107"/>
          <a:ext cx="210955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Fair</a:t>
          </a:r>
        </a:p>
      </xdr:txBody>
    </xdr:sp>
    <xdr:clientData/>
  </xdr:oneCellAnchor>
  <xdr:twoCellAnchor editAs="oneCell">
    <xdr:from>
      <xdr:col>5</xdr:col>
      <xdr:colOff>127</xdr:colOff>
      <xdr:row>21</xdr:row>
      <xdr:rowOff>90170</xdr:rowOff>
    </xdr:from>
    <xdr:to>
      <xdr:col>5</xdr:col>
      <xdr:colOff>190627</xdr:colOff>
      <xdr:row>22</xdr:row>
      <xdr:rowOff>90170</xdr:rowOff>
    </xdr:to>
    <xdr:sp macro="_xll.PtreeEvent_ObjectClick" textlink="">
      <xdr:nvSpPr>
        <xdr:cNvPr id="53" name="PTObj_DNode_1_10"/>
        <xdr:cNvSpPr/>
      </xdr:nvSpPr>
      <xdr:spPr>
        <a:xfrm rot="-5400000">
          <a:off x="7791577" y="3519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4</xdr:col>
      <xdr:colOff>280797</xdr:colOff>
      <xdr:row>21</xdr:row>
      <xdr:rowOff>95107</xdr:rowOff>
    </xdr:from>
    <xdr:ext cx="296876" cy="180627"/>
    <xdr:sp macro="_xll.PtreeEvent_ObjectClick" textlink="">
      <xdr:nvSpPr>
        <xdr:cNvPr id="56" name="PTObj_DBranchName_1_10"/>
        <xdr:cNvSpPr txBox="1"/>
      </xdr:nvSpPr>
      <xdr:spPr>
        <a:xfrm>
          <a:off x="6538722" y="3524107"/>
          <a:ext cx="296876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Awful</a:t>
          </a:r>
        </a:p>
      </xdr:txBody>
    </xdr:sp>
    <xdr:clientData/>
  </xdr:oneCellAnchor>
  <xdr:twoCellAnchor editAs="oneCell">
    <xdr:from>
      <xdr:col>3</xdr:col>
      <xdr:colOff>127</xdr:colOff>
      <xdr:row>23</xdr:row>
      <xdr:rowOff>90170</xdr:rowOff>
    </xdr:from>
    <xdr:to>
      <xdr:col>3</xdr:col>
      <xdr:colOff>190627</xdr:colOff>
      <xdr:row>24</xdr:row>
      <xdr:rowOff>90170</xdr:rowOff>
    </xdr:to>
    <xdr:sp macro="_xll.PtreeEvent_ObjectClick" textlink="">
      <xdr:nvSpPr>
        <xdr:cNvPr id="10" name="PTObj_DNode_1_4"/>
        <xdr:cNvSpPr/>
      </xdr:nvSpPr>
      <xdr:spPr>
        <a:xfrm>
          <a:off x="4876927" y="4357370"/>
          <a:ext cx="190500" cy="190500"/>
        </a:xfrm>
        <a:prstGeom prst="rect">
          <a:avLst/>
        </a:prstGeom>
        <a:solidFill>
          <a:srgbClr val="008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280797</xdr:colOff>
      <xdr:row>23</xdr:row>
      <xdr:rowOff>95107</xdr:rowOff>
    </xdr:from>
    <xdr:ext cx="196592" cy="180627"/>
    <xdr:sp macro="_xll.PtreeEvent_ObjectClick" textlink="">
      <xdr:nvSpPr>
        <xdr:cNvPr id="21" name="PTObj_DBranchName_1_4"/>
        <xdr:cNvSpPr txBox="1"/>
      </xdr:nvSpPr>
      <xdr:spPr>
        <a:xfrm>
          <a:off x="3565017" y="4362307"/>
          <a:ext cx="196592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3</xdr:col>
      <xdr:colOff>127</xdr:colOff>
      <xdr:row>45</xdr:row>
      <xdr:rowOff>90170</xdr:rowOff>
    </xdr:from>
    <xdr:to>
      <xdr:col>3</xdr:col>
      <xdr:colOff>190627</xdr:colOff>
      <xdr:row>46</xdr:row>
      <xdr:rowOff>90170</xdr:rowOff>
    </xdr:to>
    <xdr:sp macro="_xll.PtreeEvent_ObjectClick" textlink="">
      <xdr:nvSpPr>
        <xdr:cNvPr id="34" name="PTObj_DNode_1_5"/>
        <xdr:cNvSpPr/>
      </xdr:nvSpPr>
      <xdr:spPr>
        <a:xfrm rot="-5400000">
          <a:off x="4876927" y="586613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280797</xdr:colOff>
      <xdr:row>45</xdr:row>
      <xdr:rowOff>95106</xdr:rowOff>
    </xdr:from>
    <xdr:ext cx="786690" cy="180627"/>
    <xdr:sp macro="_xll.PtreeEvent_ObjectClick" textlink="">
      <xdr:nvSpPr>
        <xdr:cNvPr id="57" name="PTObj_DBranchName_1_5"/>
        <xdr:cNvSpPr txBox="1"/>
      </xdr:nvSpPr>
      <xdr:spPr>
        <a:xfrm>
          <a:off x="3565017" y="5871066"/>
          <a:ext cx="786690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No, failure level 2</a:t>
          </a:r>
        </a:p>
      </xdr:txBody>
    </xdr:sp>
    <xdr:clientData/>
  </xdr:oneCellAnchor>
  <xdr:twoCellAnchor editAs="oneCell">
    <xdr:from>
      <xdr:col>2</xdr:col>
      <xdr:colOff>127</xdr:colOff>
      <xdr:row>43</xdr:row>
      <xdr:rowOff>90170</xdr:rowOff>
    </xdr:from>
    <xdr:to>
      <xdr:col>2</xdr:col>
      <xdr:colOff>190627</xdr:colOff>
      <xdr:row>44</xdr:row>
      <xdr:rowOff>90170</xdr:rowOff>
    </xdr:to>
    <xdr:sp macro="_xll.PtreeEvent_ObjectClick" textlink="">
      <xdr:nvSpPr>
        <xdr:cNvPr id="58" name="PTObj_DNode_1_2"/>
        <xdr:cNvSpPr/>
      </xdr:nvSpPr>
      <xdr:spPr>
        <a:xfrm>
          <a:off x="3284347" y="5485130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280797</xdr:colOff>
      <xdr:row>43</xdr:row>
      <xdr:rowOff>95106</xdr:rowOff>
    </xdr:from>
    <xdr:ext cx="196592" cy="180627"/>
    <xdr:sp macro="_xll.PtreeEvent_ObjectClick" textlink="">
      <xdr:nvSpPr>
        <xdr:cNvPr id="61" name="PTObj_DBranchName_1_2"/>
        <xdr:cNvSpPr txBox="1"/>
      </xdr:nvSpPr>
      <xdr:spPr>
        <a:xfrm>
          <a:off x="1987677" y="5490066"/>
          <a:ext cx="196592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3</xdr:col>
      <xdr:colOff>127</xdr:colOff>
      <xdr:row>39</xdr:row>
      <xdr:rowOff>86360</xdr:rowOff>
    </xdr:from>
    <xdr:to>
      <xdr:col>3</xdr:col>
      <xdr:colOff>183007</xdr:colOff>
      <xdr:row>40</xdr:row>
      <xdr:rowOff>86360</xdr:rowOff>
    </xdr:to>
    <xdr:sp macro="_xll.PtreeEvent_ObjectClick" textlink="">
      <xdr:nvSpPr>
        <xdr:cNvPr id="62" name="PTObj_DNode_1_11"/>
        <xdr:cNvSpPr/>
      </xdr:nvSpPr>
      <xdr:spPr>
        <a:xfrm>
          <a:off x="4915027" y="5115560"/>
          <a:ext cx="182880" cy="182880"/>
        </a:xfrm>
        <a:prstGeom prst="rect">
          <a:avLst/>
        </a:prstGeom>
        <a:solidFill>
          <a:srgbClr val="008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280797</xdr:colOff>
      <xdr:row>39</xdr:row>
      <xdr:rowOff>87487</xdr:rowOff>
    </xdr:from>
    <xdr:ext cx="786689" cy="180627"/>
    <xdr:sp macro="_xll.PtreeEvent_ObjectClick" textlink="">
      <xdr:nvSpPr>
        <xdr:cNvPr id="65" name="PTObj_DBranchName_1_11"/>
        <xdr:cNvSpPr txBox="1"/>
      </xdr:nvSpPr>
      <xdr:spPr>
        <a:xfrm>
          <a:off x="3565017" y="5116687"/>
          <a:ext cx="786689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No, failure level 1</a:t>
          </a:r>
        </a:p>
      </xdr:txBody>
    </xdr:sp>
    <xdr:clientData/>
  </xdr:oneCellAnchor>
  <xdr:twoCellAnchor editAs="oneCell">
    <xdr:from>
      <xdr:col>4</xdr:col>
      <xdr:colOff>127</xdr:colOff>
      <xdr:row>41</xdr:row>
      <xdr:rowOff>86360</xdr:rowOff>
    </xdr:from>
    <xdr:to>
      <xdr:col>4</xdr:col>
      <xdr:colOff>183007</xdr:colOff>
      <xdr:row>42</xdr:row>
      <xdr:rowOff>86360</xdr:rowOff>
    </xdr:to>
    <xdr:sp macro="_xll.PtreeEvent_ObjectClick" textlink="">
      <xdr:nvSpPr>
        <xdr:cNvPr id="70" name="PTObj_DNode_1_13"/>
        <xdr:cNvSpPr/>
      </xdr:nvSpPr>
      <xdr:spPr>
        <a:xfrm rot="-5400000">
          <a:off x="6492367" y="5847080"/>
          <a:ext cx="182880" cy="18288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3</xdr:col>
      <xdr:colOff>276987</xdr:colOff>
      <xdr:row>41</xdr:row>
      <xdr:rowOff>87487</xdr:rowOff>
    </xdr:from>
    <xdr:ext cx="175754" cy="180627"/>
    <xdr:sp macro="_xll.PtreeEvent_ObjectClick" textlink="">
      <xdr:nvSpPr>
        <xdr:cNvPr id="73" name="PTObj_DBranchName_1_13"/>
        <xdr:cNvSpPr txBox="1"/>
      </xdr:nvSpPr>
      <xdr:spPr>
        <a:xfrm>
          <a:off x="5191887" y="5848207"/>
          <a:ext cx="175754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4</xdr:col>
      <xdr:colOff>127</xdr:colOff>
      <xdr:row>35</xdr:row>
      <xdr:rowOff>86360</xdr:rowOff>
    </xdr:from>
    <xdr:to>
      <xdr:col>4</xdr:col>
      <xdr:colOff>183007</xdr:colOff>
      <xdr:row>36</xdr:row>
      <xdr:rowOff>86360</xdr:rowOff>
    </xdr:to>
    <xdr:sp macro="_xll.PtreeEvent_ObjectClick" textlink="">
      <xdr:nvSpPr>
        <xdr:cNvPr id="110" name="PTObj_DNode_1_12"/>
        <xdr:cNvSpPr/>
      </xdr:nvSpPr>
      <xdr:spPr>
        <a:xfrm>
          <a:off x="6492367" y="6578600"/>
          <a:ext cx="182880" cy="182880"/>
        </a:xfrm>
        <a:prstGeom prst="rect">
          <a:avLst/>
        </a:prstGeom>
        <a:solidFill>
          <a:srgbClr val="008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3</xdr:col>
      <xdr:colOff>276987</xdr:colOff>
      <xdr:row>35</xdr:row>
      <xdr:rowOff>87486</xdr:rowOff>
    </xdr:from>
    <xdr:ext cx="196592" cy="180627"/>
    <xdr:sp macro="_xll.PtreeEvent_ObjectClick" textlink="">
      <xdr:nvSpPr>
        <xdr:cNvPr id="113" name="PTObj_DBranchName_1_12"/>
        <xdr:cNvSpPr txBox="1"/>
      </xdr:nvSpPr>
      <xdr:spPr>
        <a:xfrm>
          <a:off x="5191887" y="6579726"/>
          <a:ext cx="196592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5</xdr:col>
      <xdr:colOff>127</xdr:colOff>
      <xdr:row>29</xdr:row>
      <xdr:rowOff>86360</xdr:rowOff>
    </xdr:from>
    <xdr:to>
      <xdr:col>5</xdr:col>
      <xdr:colOff>183007</xdr:colOff>
      <xdr:row>30</xdr:row>
      <xdr:rowOff>86360</xdr:rowOff>
    </xdr:to>
    <xdr:sp macro="_xll.PtreeEvent_ObjectClick" textlink="">
      <xdr:nvSpPr>
        <xdr:cNvPr id="114" name="PTObj_DNode_1_14"/>
        <xdr:cNvSpPr/>
      </xdr:nvSpPr>
      <xdr:spPr>
        <a:xfrm>
          <a:off x="8077327" y="5481320"/>
          <a:ext cx="182880" cy="18288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4</xdr:col>
      <xdr:colOff>276987</xdr:colOff>
      <xdr:row>29</xdr:row>
      <xdr:rowOff>87486</xdr:rowOff>
    </xdr:from>
    <xdr:ext cx="196592" cy="180627"/>
    <xdr:sp macro="_xll.PtreeEvent_ObjectClick" textlink="">
      <xdr:nvSpPr>
        <xdr:cNvPr id="117" name="PTObj_DBranchName_1_14"/>
        <xdr:cNvSpPr txBox="1"/>
      </xdr:nvSpPr>
      <xdr:spPr>
        <a:xfrm>
          <a:off x="6769227" y="5482446"/>
          <a:ext cx="196592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6</xdr:col>
      <xdr:colOff>127</xdr:colOff>
      <xdr:row>27</xdr:row>
      <xdr:rowOff>86360</xdr:rowOff>
    </xdr:from>
    <xdr:to>
      <xdr:col>6</xdr:col>
      <xdr:colOff>183007</xdr:colOff>
      <xdr:row>28</xdr:row>
      <xdr:rowOff>86360</xdr:rowOff>
    </xdr:to>
    <xdr:sp macro="_xll.PtreeEvent_ObjectClick" textlink="">
      <xdr:nvSpPr>
        <xdr:cNvPr id="118" name="PTObj_DNode_1_15"/>
        <xdr:cNvSpPr/>
      </xdr:nvSpPr>
      <xdr:spPr>
        <a:xfrm rot="-5400000">
          <a:off x="9662287" y="5115560"/>
          <a:ext cx="182880" cy="18288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5</xdr:col>
      <xdr:colOff>276987</xdr:colOff>
      <xdr:row>27</xdr:row>
      <xdr:rowOff>87487</xdr:rowOff>
    </xdr:from>
    <xdr:ext cx="290400" cy="180627"/>
    <xdr:sp macro="_xll.PtreeEvent_ObjectClick" textlink="">
      <xdr:nvSpPr>
        <xdr:cNvPr id="121" name="PTObj_DBranchName_1_15"/>
        <xdr:cNvSpPr txBox="1"/>
      </xdr:nvSpPr>
      <xdr:spPr>
        <a:xfrm>
          <a:off x="8354187" y="5116687"/>
          <a:ext cx="290400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Great</a:t>
          </a:r>
        </a:p>
      </xdr:txBody>
    </xdr:sp>
    <xdr:clientData/>
  </xdr:oneCellAnchor>
  <xdr:twoCellAnchor editAs="oneCell">
    <xdr:from>
      <xdr:col>6</xdr:col>
      <xdr:colOff>127</xdr:colOff>
      <xdr:row>31</xdr:row>
      <xdr:rowOff>86360</xdr:rowOff>
    </xdr:from>
    <xdr:to>
      <xdr:col>6</xdr:col>
      <xdr:colOff>183007</xdr:colOff>
      <xdr:row>32</xdr:row>
      <xdr:rowOff>86360</xdr:rowOff>
    </xdr:to>
    <xdr:sp macro="_xll.PtreeEvent_ObjectClick" textlink="">
      <xdr:nvSpPr>
        <xdr:cNvPr id="122" name="PTObj_DNode_1_16"/>
        <xdr:cNvSpPr/>
      </xdr:nvSpPr>
      <xdr:spPr>
        <a:xfrm rot="-5400000">
          <a:off x="9662287" y="5847080"/>
          <a:ext cx="182880" cy="18288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5</xdr:col>
      <xdr:colOff>276987</xdr:colOff>
      <xdr:row>31</xdr:row>
      <xdr:rowOff>87487</xdr:rowOff>
    </xdr:from>
    <xdr:ext cx="210955" cy="180627"/>
    <xdr:sp macro="_xll.PtreeEvent_ObjectClick" textlink="">
      <xdr:nvSpPr>
        <xdr:cNvPr id="125" name="PTObj_DBranchName_1_16"/>
        <xdr:cNvSpPr txBox="1"/>
      </xdr:nvSpPr>
      <xdr:spPr>
        <a:xfrm>
          <a:off x="8354187" y="5848207"/>
          <a:ext cx="210955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Fair</a:t>
          </a:r>
        </a:p>
      </xdr:txBody>
    </xdr:sp>
    <xdr:clientData/>
  </xdr:oneCellAnchor>
  <xdr:twoCellAnchor editAs="oneCell">
    <xdr:from>
      <xdr:col>6</xdr:col>
      <xdr:colOff>127</xdr:colOff>
      <xdr:row>33</xdr:row>
      <xdr:rowOff>86360</xdr:rowOff>
    </xdr:from>
    <xdr:to>
      <xdr:col>6</xdr:col>
      <xdr:colOff>183007</xdr:colOff>
      <xdr:row>34</xdr:row>
      <xdr:rowOff>86360</xdr:rowOff>
    </xdr:to>
    <xdr:sp macro="_xll.PtreeEvent_ObjectClick" textlink="">
      <xdr:nvSpPr>
        <xdr:cNvPr id="126" name="PTObj_DNode_1_17"/>
        <xdr:cNvSpPr/>
      </xdr:nvSpPr>
      <xdr:spPr>
        <a:xfrm rot="-5400000">
          <a:off x="9662287" y="6212840"/>
          <a:ext cx="182880" cy="18288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5</xdr:col>
      <xdr:colOff>276987</xdr:colOff>
      <xdr:row>33</xdr:row>
      <xdr:rowOff>87486</xdr:rowOff>
    </xdr:from>
    <xdr:ext cx="296876" cy="180627"/>
    <xdr:sp macro="_xll.PtreeEvent_ObjectClick" textlink="">
      <xdr:nvSpPr>
        <xdr:cNvPr id="129" name="PTObj_DBranchName_1_17"/>
        <xdr:cNvSpPr txBox="1"/>
      </xdr:nvSpPr>
      <xdr:spPr>
        <a:xfrm>
          <a:off x="8354187" y="6213966"/>
          <a:ext cx="296876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Awful</a:t>
          </a:r>
        </a:p>
      </xdr:txBody>
    </xdr:sp>
    <xdr:clientData/>
  </xdr:oneCellAnchor>
  <xdr:twoCellAnchor editAs="oneCell">
    <xdr:from>
      <xdr:col>5</xdr:col>
      <xdr:colOff>127</xdr:colOff>
      <xdr:row>37</xdr:row>
      <xdr:rowOff>86360</xdr:rowOff>
    </xdr:from>
    <xdr:to>
      <xdr:col>5</xdr:col>
      <xdr:colOff>183007</xdr:colOff>
      <xdr:row>38</xdr:row>
      <xdr:rowOff>86360</xdr:rowOff>
    </xdr:to>
    <xdr:sp macro="_xll.PtreeEvent_ObjectClick" textlink="">
      <xdr:nvSpPr>
        <xdr:cNvPr id="130" name="PTObj_DNode_1_18"/>
        <xdr:cNvSpPr/>
      </xdr:nvSpPr>
      <xdr:spPr>
        <a:xfrm rot="-5400000">
          <a:off x="8077327" y="6944360"/>
          <a:ext cx="182880" cy="18288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4</xdr:col>
      <xdr:colOff>276987</xdr:colOff>
      <xdr:row>37</xdr:row>
      <xdr:rowOff>87486</xdr:rowOff>
    </xdr:from>
    <xdr:ext cx="175753" cy="180627"/>
    <xdr:sp macro="_xll.PtreeEvent_ObjectClick" textlink="">
      <xdr:nvSpPr>
        <xdr:cNvPr id="133" name="PTObj_DBranchName_1_18"/>
        <xdr:cNvSpPr txBox="1"/>
      </xdr:nvSpPr>
      <xdr:spPr>
        <a:xfrm>
          <a:off x="6769227" y="6945486"/>
          <a:ext cx="175753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>
    <xdr:from>
      <xdr:col>0</xdr:col>
      <xdr:colOff>175260</xdr:colOff>
      <xdr:row>14</xdr:row>
      <xdr:rowOff>175260</xdr:rowOff>
    </xdr:from>
    <xdr:to>
      <xdr:col>1</xdr:col>
      <xdr:colOff>1447800</xdr:colOff>
      <xdr:row>28</xdr:row>
      <xdr:rowOff>106680</xdr:rowOff>
    </xdr:to>
    <xdr:sp macro="" textlink="">
      <xdr:nvSpPr>
        <xdr:cNvPr id="134" name="TextBox 133"/>
        <xdr:cNvSpPr txBox="1"/>
      </xdr:nvSpPr>
      <xdr:spPr>
        <a:xfrm>
          <a:off x="175260" y="2735580"/>
          <a:ext cx="2979420" cy="258318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Part a: </a:t>
          </a:r>
          <a:r>
            <a:rPr lang="en-US" sz="1100"/>
            <a:t>If D were 0 (see the tree), the company's EMV from fixing the problem is</a:t>
          </a:r>
          <a:r>
            <a:rPr lang="en-US" sz="1100" baseline="0"/>
            <a:t> $1.074 million (which includes the $4 million fixed cost). The EMV from not fixing the problem is -$4 million. So the company would pay up to $5.074 (the difference) to fix the problem.</a:t>
          </a:r>
        </a:p>
        <a:p>
          <a:endParaRPr lang="en-US" sz="1100" baseline="0"/>
        </a:p>
        <a:p>
          <a:r>
            <a:rPr lang="en-US" sz="1100" b="1" baseline="0"/>
            <a:t>Part b: </a:t>
          </a:r>
          <a:r>
            <a:rPr lang="en-US" sz="1100" b="0" baseline="0"/>
            <a:t>See explanation on the next sheet.</a:t>
          </a:r>
        </a:p>
        <a:p>
          <a:endParaRPr lang="en-US" sz="1100" b="0" baseline="0"/>
        </a:p>
        <a:p>
          <a:r>
            <a:rPr lang="en-US" sz="1100" b="1" baseline="0"/>
            <a:t>Part c: </a:t>
          </a:r>
          <a:r>
            <a:rPr lang="en-US" sz="1100" b="0" baseline="0"/>
            <a:t>The two questions are asking about decisions at different points in time, with different information available.</a:t>
          </a:r>
          <a:endParaRPr lang="en-US" sz="1100" b="1" baseline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12</xdr:col>
      <xdr:colOff>17780</xdr:colOff>
      <xdr:row>26</xdr:row>
      <xdr:rowOff>176530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411480</xdr:colOff>
      <xdr:row>10</xdr:row>
      <xdr:rowOff>15240</xdr:rowOff>
    </xdr:from>
    <xdr:to>
      <xdr:col>19</xdr:col>
      <xdr:colOff>373380</xdr:colOff>
      <xdr:row>21</xdr:row>
      <xdr:rowOff>53340</xdr:rowOff>
    </xdr:to>
    <xdr:sp macro="" textlink="">
      <xdr:nvSpPr>
        <xdr:cNvPr id="3" name="TextBox 2"/>
        <xdr:cNvSpPr txBox="1"/>
      </xdr:nvSpPr>
      <xdr:spPr>
        <a:xfrm>
          <a:off x="6484620" y="1668780"/>
          <a:ext cx="3756660" cy="204978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This is trickier</a:t>
          </a:r>
          <a:r>
            <a:rPr lang="en-US" sz="1100" baseline="0"/>
            <a:t> and takes some thought. As the graph to the left shows, it is </a:t>
          </a:r>
          <a:r>
            <a:rPr lang="en-US" sz="1100" i="1" baseline="0"/>
            <a:t>always </a:t>
          </a:r>
          <a:r>
            <a:rPr lang="en-US" sz="1100" i="0" baseline="0"/>
            <a:t>better to continue development at first, regardless of the value of D. As D increases from $0 to $5 million, the EMV from continuing keeps decreasing, getting closer to $0, but then it levels off at a positive value. The reason is that if D is large enough and there is a level 1 failure, the company will simply abandon the product, so that D is irrelevant. In this case, the model is essentially the same as the original model, where continuing development at first is best.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workbookViewId="0"/>
  </sheetViews>
  <sheetFormatPr defaultRowHeight="14.4" x14ac:dyDescent="0.3"/>
  <cols>
    <col min="1" max="1" width="24.88671875" customWidth="1"/>
    <col min="2" max="2" width="23" customWidth="1"/>
    <col min="3" max="3" width="23.77734375" customWidth="1"/>
    <col min="4" max="4" width="23" customWidth="1"/>
    <col min="5" max="7" width="23.109375" customWidth="1"/>
  </cols>
  <sheetData>
    <row r="1" spans="1:6" x14ac:dyDescent="0.3">
      <c r="A1" s="15" t="s">
        <v>73</v>
      </c>
    </row>
    <row r="3" spans="1:6" x14ac:dyDescent="0.3">
      <c r="A3" s="1" t="s">
        <v>67</v>
      </c>
    </row>
    <row r="4" spans="1:6" x14ac:dyDescent="0.3">
      <c r="A4" t="s">
        <v>75</v>
      </c>
      <c r="B4">
        <v>0.1</v>
      </c>
    </row>
    <row r="5" spans="1:6" x14ac:dyDescent="0.3">
      <c r="A5" t="s">
        <v>74</v>
      </c>
      <c r="B5" s="4">
        <v>0</v>
      </c>
      <c r="C5" t="s">
        <v>87</v>
      </c>
    </row>
    <row r="6" spans="1:6" x14ac:dyDescent="0.3">
      <c r="A6" t="s">
        <v>76</v>
      </c>
      <c r="B6">
        <v>0.1</v>
      </c>
    </row>
    <row r="7" spans="1:6" x14ac:dyDescent="0.3">
      <c r="A7" t="s">
        <v>8</v>
      </c>
      <c r="B7" s="4">
        <v>4000</v>
      </c>
    </row>
    <row r="8" spans="1:6" x14ac:dyDescent="0.3">
      <c r="A8" t="s">
        <v>9</v>
      </c>
      <c r="B8" s="4">
        <v>2000</v>
      </c>
    </row>
    <row r="9" spans="1:6" x14ac:dyDescent="0.3">
      <c r="A9" t="s">
        <v>2</v>
      </c>
      <c r="B9" s="4">
        <v>18</v>
      </c>
    </row>
    <row r="11" spans="1:6" x14ac:dyDescent="0.3">
      <c r="A11" t="s">
        <v>3</v>
      </c>
      <c r="B11" s="2" t="s">
        <v>0</v>
      </c>
      <c r="C11" s="2" t="s">
        <v>1</v>
      </c>
      <c r="D11" s="2" t="s">
        <v>7</v>
      </c>
    </row>
    <row r="12" spans="1:6" x14ac:dyDescent="0.3">
      <c r="A12" t="s">
        <v>4</v>
      </c>
      <c r="B12" s="3">
        <v>0.45</v>
      </c>
      <c r="C12">
        <v>600</v>
      </c>
      <c r="D12" s="4">
        <f t="shared" ref="D12:D14" si="0">$B$9*C12</f>
        <v>10800</v>
      </c>
    </row>
    <row r="13" spans="1:6" x14ac:dyDescent="0.3">
      <c r="A13" t="s">
        <v>5</v>
      </c>
      <c r="B13" s="3">
        <v>0.35</v>
      </c>
      <c r="C13">
        <v>300</v>
      </c>
      <c r="D13" s="4">
        <f t="shared" si="0"/>
        <v>5400</v>
      </c>
    </row>
    <row r="14" spans="1:6" x14ac:dyDescent="0.3">
      <c r="A14" t="s">
        <v>6</v>
      </c>
      <c r="B14" s="3">
        <v>0.2</v>
      </c>
      <c r="C14">
        <v>90</v>
      </c>
      <c r="D14" s="4">
        <f t="shared" si="0"/>
        <v>1620</v>
      </c>
    </row>
    <row r="16" spans="1:6" ht="15" customHeight="1" x14ac:dyDescent="0.3">
      <c r="E16" s="13">
        <f>$B$12</f>
        <v>0.45</v>
      </c>
      <c r="F16" s="8">
        <f>_xll.PTreeNodeProbability(treeCalc_1!$F$2,8)</f>
        <v>0.36000000000000004</v>
      </c>
    </row>
    <row r="17" spans="3:7" ht="15" customHeight="1" x14ac:dyDescent="0.3">
      <c r="E17" s="14">
        <f>$D$12</f>
        <v>10800</v>
      </c>
      <c r="F17" s="19">
        <f>_xll.PTreeNodeValue(treeCalc_1!$F$2,8)</f>
        <v>4800</v>
      </c>
    </row>
    <row r="18" spans="3:7" ht="15" customHeight="1" x14ac:dyDescent="0.3">
      <c r="D18" s="11" t="b">
        <f>_xll.PTreeNodeDecision(treeCalc_1!$F$2,6)</f>
        <v>1</v>
      </c>
      <c r="E18" s="12" t="s">
        <v>1</v>
      </c>
    </row>
    <row r="19" spans="3:7" ht="15" customHeight="1" x14ac:dyDescent="0.3">
      <c r="D19" s="14">
        <f>-$B$8</f>
        <v>-2000</v>
      </c>
      <c r="E19" s="18">
        <f>_xll.PTreeNodeValue(treeCalc_1!$F$2,6)</f>
        <v>1074</v>
      </c>
    </row>
    <row r="20" spans="3:7" ht="15" customHeight="1" x14ac:dyDescent="0.3">
      <c r="E20" s="13">
        <f>$B$13</f>
        <v>0.35</v>
      </c>
      <c r="F20" s="8">
        <f>_xll.PTreeNodeProbability(treeCalc_1!$F$2,9)</f>
        <v>0.27999999999999997</v>
      </c>
    </row>
    <row r="21" spans="3:7" ht="15" customHeight="1" x14ac:dyDescent="0.3">
      <c r="E21" s="14">
        <f>$D$13</f>
        <v>5400</v>
      </c>
      <c r="F21" s="19">
        <f>_xll.PTreeNodeValue(treeCalc_1!$F$2,9)</f>
        <v>-600</v>
      </c>
    </row>
    <row r="22" spans="3:7" ht="15" customHeight="1" x14ac:dyDescent="0.3">
      <c r="E22" s="13">
        <f>$B$14</f>
        <v>0.2</v>
      </c>
      <c r="F22" s="8">
        <f>_xll.PTreeNodeProbability(treeCalc_1!$F$2,10)</f>
        <v>0.16000000000000003</v>
      </c>
    </row>
    <row r="23" spans="3:7" ht="15" customHeight="1" x14ac:dyDescent="0.3">
      <c r="E23" s="14">
        <f>$D$14</f>
        <v>1620</v>
      </c>
      <c r="F23" s="19">
        <f>_xll.PTreeNodeValue(treeCalc_1!$F$2,10)</f>
        <v>-4380</v>
      </c>
    </row>
    <row r="24" spans="3:7" ht="15" customHeight="1" x14ac:dyDescent="0.3">
      <c r="C24" s="13">
        <f>1-B4-B6</f>
        <v>0.8</v>
      </c>
      <c r="D24" s="10" t="s">
        <v>62</v>
      </c>
    </row>
    <row r="25" spans="3:7" ht="15" customHeight="1" x14ac:dyDescent="0.3">
      <c r="C25" s="9">
        <v>0</v>
      </c>
      <c r="D25" s="17">
        <f>_xll.PTreeNodeValue(treeCalc_1!$F$2,4)</f>
        <v>1074</v>
      </c>
    </row>
    <row r="26" spans="3:7" ht="15" customHeight="1" x14ac:dyDescent="0.3">
      <c r="D26" s="11" t="b">
        <f>_xll.PTreeNodeDecision(treeCalc_1!$F$2,7)</f>
        <v>0</v>
      </c>
      <c r="E26" s="8">
        <f>_xll.PTreeNodeProbability(treeCalc_1!$F$2,7)</f>
        <v>0</v>
      </c>
    </row>
    <row r="27" spans="3:7" ht="15" customHeight="1" x14ac:dyDescent="0.3">
      <c r="D27" s="9">
        <v>0</v>
      </c>
      <c r="E27" s="19">
        <f>_xll.PTreeNodeValue(treeCalc_1!$F$2,7)</f>
        <v>-4000</v>
      </c>
    </row>
    <row r="28" spans="3:7" ht="14.4" customHeight="1" x14ac:dyDescent="0.3">
      <c r="F28" s="13">
        <f>$B$12</f>
        <v>0.45</v>
      </c>
      <c r="G28" s="8">
        <f>_xll.PTreeNodeProbability(treeCalc_1!$F$2,15)</f>
        <v>4.5000000000000005E-2</v>
      </c>
    </row>
    <row r="29" spans="3:7" ht="14.4" customHeight="1" x14ac:dyDescent="0.3">
      <c r="F29" s="38">
        <f>$D$12</f>
        <v>10800</v>
      </c>
      <c r="G29" s="19">
        <f>_xll.PTreeNodeValue(treeCalc_1!$F$2,15)</f>
        <v>4800</v>
      </c>
    </row>
    <row r="30" spans="3:7" ht="14.4" customHeight="1" x14ac:dyDescent="0.3">
      <c r="E30" s="11" t="b">
        <f>_xll.PTreeNodeDecision(treeCalc_1!$F$2,14)</f>
        <v>1</v>
      </c>
      <c r="F30" s="12" t="s">
        <v>1</v>
      </c>
    </row>
    <row r="31" spans="3:7" ht="14.4" customHeight="1" x14ac:dyDescent="0.3">
      <c r="E31" s="38">
        <f>-$B$8</f>
        <v>-2000</v>
      </c>
      <c r="F31" s="18">
        <f>_xll.PTreeNodeValue(treeCalc_1!$F$2,14)</f>
        <v>1074</v>
      </c>
    </row>
    <row r="32" spans="3:7" ht="14.4" customHeight="1" x14ac:dyDescent="0.3">
      <c r="F32" s="13">
        <f>$B$13</f>
        <v>0.35</v>
      </c>
      <c r="G32" s="8">
        <f>_xll.PTreeNodeProbability(treeCalc_1!$F$2,16)</f>
        <v>3.4999999999999996E-2</v>
      </c>
    </row>
    <row r="33" spans="1:7" ht="14.4" customHeight="1" x14ac:dyDescent="0.3">
      <c r="F33" s="38">
        <f>$D$13</f>
        <v>5400</v>
      </c>
      <c r="G33" s="19">
        <f>_xll.PTreeNodeValue(treeCalc_1!$F$2,16)</f>
        <v>-600</v>
      </c>
    </row>
    <row r="34" spans="1:7" ht="14.4" customHeight="1" x14ac:dyDescent="0.3">
      <c r="F34" s="13">
        <f>$B$14</f>
        <v>0.2</v>
      </c>
      <c r="G34" s="8">
        <f>_xll.PTreeNodeProbability(treeCalc_1!$F$2,17)</f>
        <v>2.0000000000000004E-2</v>
      </c>
    </row>
    <row r="35" spans="1:7" ht="14.4" customHeight="1" x14ac:dyDescent="0.3">
      <c r="F35" s="38">
        <f>$D$14</f>
        <v>1620</v>
      </c>
      <c r="G35" s="19">
        <f>_xll.PTreeNodeValue(treeCalc_1!$F$2,17)</f>
        <v>-4380</v>
      </c>
    </row>
    <row r="36" spans="1:7" ht="14.4" customHeight="1" x14ac:dyDescent="0.3">
      <c r="D36" s="11" t="b">
        <f>_xll.PTreeNodeDecision(treeCalc_1!$F$2,12)</f>
        <v>1</v>
      </c>
      <c r="E36" s="10" t="s">
        <v>62</v>
      </c>
    </row>
    <row r="37" spans="1:7" ht="14.4" customHeight="1" x14ac:dyDescent="0.3">
      <c r="D37" s="39">
        <f>-B5</f>
        <v>0</v>
      </c>
      <c r="E37" s="40">
        <f>_xll.PTreeNodeValue(treeCalc_1!$F$2,12)</f>
        <v>1074</v>
      </c>
    </row>
    <row r="38" spans="1:7" ht="14.4" customHeight="1" x14ac:dyDescent="0.3">
      <c r="E38" s="11" t="b">
        <f>_xll.PTreeNodeDecision(treeCalc_1!$F$2,18)</f>
        <v>0</v>
      </c>
      <c r="F38" s="8">
        <f>_xll.PTreeNodeProbability(treeCalc_1!$F$2,18)</f>
        <v>0</v>
      </c>
    </row>
    <row r="39" spans="1:7" ht="14.4" customHeight="1" x14ac:dyDescent="0.3">
      <c r="E39" s="9">
        <v>0</v>
      </c>
      <c r="F39" s="19">
        <f>_xll.PTreeNodeValue(treeCalc_1!$F$2,18)</f>
        <v>-4000</v>
      </c>
    </row>
    <row r="40" spans="1:7" ht="14.4" customHeight="1" x14ac:dyDescent="0.3">
      <c r="C40" s="13">
        <f>B4</f>
        <v>0.1</v>
      </c>
      <c r="D40" s="10" t="s">
        <v>80</v>
      </c>
    </row>
    <row r="41" spans="1:7" ht="14.4" customHeight="1" x14ac:dyDescent="0.3">
      <c r="C41" s="9">
        <v>0</v>
      </c>
      <c r="D41" s="17">
        <f>_xll.PTreeNodeValue(treeCalc_1!$F$2,11)</f>
        <v>1074</v>
      </c>
    </row>
    <row r="42" spans="1:7" ht="14.4" customHeight="1" x14ac:dyDescent="0.3">
      <c r="D42" s="11" t="b">
        <f>_xll.PTreeNodeDecision(treeCalc_1!$F$2,13)</f>
        <v>0</v>
      </c>
      <c r="E42" s="8">
        <f>_xll.PTreeNodeProbability(treeCalc_1!$F$2,13)</f>
        <v>0</v>
      </c>
    </row>
    <row r="43" spans="1:7" ht="14.4" customHeight="1" x14ac:dyDescent="0.3">
      <c r="D43" s="9">
        <v>0</v>
      </c>
      <c r="E43" s="19">
        <f>_xll.PTreeNodeValue(treeCalc_1!$F$2,13)</f>
        <v>-4000</v>
      </c>
    </row>
    <row r="44" spans="1:7" ht="15" customHeight="1" x14ac:dyDescent="0.3">
      <c r="B44" s="11" t="b">
        <f>_xll.PTreeNodeDecision(treeCalc_1!$F$2,2)</f>
        <v>1</v>
      </c>
      <c r="C44" s="12" t="s">
        <v>60</v>
      </c>
    </row>
    <row r="45" spans="1:7" ht="15" customHeight="1" x14ac:dyDescent="0.3">
      <c r="B45" s="38">
        <f>-B7</f>
        <v>-4000</v>
      </c>
      <c r="C45" s="18">
        <f>_xll.PTreeNodeValue(treeCalc_1!$F$2,2)</f>
        <v>566.6</v>
      </c>
    </row>
    <row r="46" spans="1:7" ht="15" customHeight="1" x14ac:dyDescent="0.3">
      <c r="C46" s="13">
        <f>B6</f>
        <v>0.1</v>
      </c>
      <c r="D46" s="8">
        <f>_xll.PTreeNodeProbability(treeCalc_1!$F$2,5)</f>
        <v>0.1</v>
      </c>
    </row>
    <row r="47" spans="1:7" ht="15" customHeight="1" x14ac:dyDescent="0.3">
      <c r="C47" s="9">
        <v>0</v>
      </c>
      <c r="D47" s="19">
        <f>_xll.PTreeNodeValue(treeCalc_1!$F$2,5)</f>
        <v>-4000</v>
      </c>
    </row>
    <row r="48" spans="1:7" ht="15" customHeight="1" x14ac:dyDescent="0.3">
      <c r="A48" s="9"/>
      <c r="B48" s="10" t="s">
        <v>55</v>
      </c>
    </row>
    <row r="49" spans="1:3" ht="15" customHeight="1" x14ac:dyDescent="0.3">
      <c r="A49" s="9"/>
      <c r="B49" s="17">
        <f>_xll.PTreeNodeValue(treeCalc_1!$F$2,1)</f>
        <v>566.6</v>
      </c>
    </row>
    <row r="50" spans="1:3" ht="15" customHeight="1" x14ac:dyDescent="0.3">
      <c r="B50" s="11" t="b">
        <f>_xll.PTreeNodeDecision(treeCalc_1!$F$2,3)</f>
        <v>0</v>
      </c>
      <c r="C50" s="8">
        <f>_xll.PTreeNodeProbability(treeCalc_1!$F$2,3)</f>
        <v>0</v>
      </c>
    </row>
    <row r="51" spans="1:3" ht="15" customHeight="1" x14ac:dyDescent="0.3">
      <c r="B51" s="9">
        <v>0</v>
      </c>
      <c r="C51" s="19">
        <f>_xll.PTreeNodeValue(treeCalc_1!$F$2,3)</f>
        <v>0</v>
      </c>
    </row>
    <row r="52" spans="1:3" x14ac:dyDescent="0.3">
      <c r="B52" s="4"/>
    </row>
    <row r="56" spans="1:3" x14ac:dyDescent="0.3">
      <c r="B56" s="4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workbookViewId="0"/>
  </sheetViews>
  <sheetFormatPr defaultColWidth="15.6640625" defaultRowHeight="14.4" x14ac:dyDescent="0.3"/>
  <cols>
    <col min="1" max="16384" width="15.6640625" style="5"/>
  </cols>
  <sheetData>
    <row r="1" spans="1:16" x14ac:dyDescent="0.3">
      <c r="A1" s="5" t="s">
        <v>10</v>
      </c>
      <c r="B1" s="6" t="s">
        <v>54</v>
      </c>
      <c r="E1" s="5" t="s">
        <v>18</v>
      </c>
      <c r="F1" s="5">
        <v>3</v>
      </c>
      <c r="H1" s="5" t="s">
        <v>24</v>
      </c>
      <c r="I1" s="6" t="s">
        <v>50</v>
      </c>
      <c r="K1" s="5" t="s">
        <v>29</v>
      </c>
      <c r="L1" s="5">
        <v>100</v>
      </c>
    </row>
    <row r="2" spans="1:16" x14ac:dyDescent="0.3">
      <c r="A2" s="5" t="s">
        <v>11</v>
      </c>
      <c r="B2" s="5" t="e">
        <f>Model!#REF!</f>
        <v>#REF!</v>
      </c>
      <c r="E2" s="5" t="s">
        <v>19</v>
      </c>
      <c r="F2" s="5">
        <f>_xll.PTreeEvaluate5(B3,$L$11:$L$28,$J$11:$J$28,$K$11:$K$28,$N$11:$N$28,$G$11:$G$28,,L1)</f>
        <v>3190273</v>
      </c>
    </row>
    <row r="3" spans="1:16" x14ac:dyDescent="0.3">
      <c r="A3" s="5" t="s">
        <v>12</v>
      </c>
      <c r="B3" s="5" t="s">
        <v>53</v>
      </c>
      <c r="E3" s="5" t="s">
        <v>20</v>
      </c>
      <c r="F3" s="6" t="s">
        <v>46</v>
      </c>
      <c r="H3" s="5" t="s">
        <v>25</v>
      </c>
      <c r="I3" s="16" t="s">
        <v>48</v>
      </c>
    </row>
    <row r="4" spans="1:16" x14ac:dyDescent="0.3">
      <c r="A4" s="5" t="s">
        <v>13</v>
      </c>
      <c r="B4" s="5" t="s">
        <v>45</v>
      </c>
      <c r="E4" s="5" t="s">
        <v>21</v>
      </c>
      <c r="F4" s="6" t="s">
        <v>47</v>
      </c>
      <c r="H4" s="5" t="s">
        <v>26</v>
      </c>
      <c r="I4" s="6" t="s">
        <v>49</v>
      </c>
    </row>
    <row r="5" spans="1:16" x14ac:dyDescent="0.3">
      <c r="A5" s="5" t="s">
        <v>14</v>
      </c>
      <c r="B5" s="5">
        <v>0</v>
      </c>
      <c r="E5" s="5" t="s">
        <v>22</v>
      </c>
      <c r="F5" s="6" t="s">
        <v>47</v>
      </c>
      <c r="H5" s="5" t="s">
        <v>27</v>
      </c>
      <c r="I5" s="7" t="s">
        <v>48</v>
      </c>
    </row>
    <row r="6" spans="1:16" x14ac:dyDescent="0.3">
      <c r="A6" s="5" t="s">
        <v>15</v>
      </c>
      <c r="E6" s="5" t="s">
        <v>23</v>
      </c>
      <c r="F6" s="6" t="s">
        <v>46</v>
      </c>
      <c r="H6" s="5" t="s">
        <v>28</v>
      </c>
      <c r="I6" s="6" t="s">
        <v>49</v>
      </c>
    </row>
    <row r="7" spans="1:16" x14ac:dyDescent="0.3">
      <c r="A7" s="5" t="s">
        <v>16</v>
      </c>
    </row>
    <row r="8" spans="1:16" x14ac:dyDescent="0.3">
      <c r="A8" s="5" t="s">
        <v>17</v>
      </c>
      <c r="B8" s="5">
        <v>18</v>
      </c>
    </row>
    <row r="10" spans="1:16" x14ac:dyDescent="0.3">
      <c r="A10" s="5" t="s">
        <v>30</v>
      </c>
      <c r="B10" s="5" t="s">
        <v>31</v>
      </c>
      <c r="C10" s="5" t="s">
        <v>32</v>
      </c>
      <c r="D10" s="5" t="s">
        <v>33</v>
      </c>
      <c r="E10" s="5" t="s">
        <v>34</v>
      </c>
      <c r="F10" s="5" t="s">
        <v>35</v>
      </c>
      <c r="G10" s="5" t="s">
        <v>36</v>
      </c>
      <c r="H10" s="5" t="s">
        <v>37</v>
      </c>
      <c r="I10" s="5" t="s">
        <v>38</v>
      </c>
      <c r="J10" s="5" t="s">
        <v>39</v>
      </c>
      <c r="K10" s="5" t="s">
        <v>40</v>
      </c>
      <c r="L10" s="5" t="s">
        <v>12</v>
      </c>
      <c r="M10" s="5" t="s">
        <v>41</v>
      </c>
      <c r="N10" s="5" t="s">
        <v>42</v>
      </c>
      <c r="O10" s="5" t="s">
        <v>43</v>
      </c>
      <c r="P10" s="5" t="s">
        <v>44</v>
      </c>
    </row>
    <row r="11" spans="1:16" x14ac:dyDescent="0.3">
      <c r="A11" s="5">
        <f>Model!$B$49</f>
        <v>566.6</v>
      </c>
      <c r="B11" s="5" t="str">
        <f>B1</f>
        <v>New Product Decisions</v>
      </c>
      <c r="C11" s="5">
        <v>0</v>
      </c>
      <c r="I11" s="5" t="s">
        <v>51</v>
      </c>
      <c r="J11" s="5">
        <f>Model!$A$49</f>
        <v>0</v>
      </c>
      <c r="K11" s="5">
        <f>Model!$A$48</f>
        <v>0</v>
      </c>
      <c r="L11" s="5" t="s">
        <v>57</v>
      </c>
      <c r="M11" s="6" t="s">
        <v>52</v>
      </c>
      <c r="O11" s="5" t="str">
        <f>Model!$B$48</f>
        <v>Continue development?</v>
      </c>
      <c r="P11" s="5" t="b">
        <v>0</v>
      </c>
    </row>
    <row r="12" spans="1:16" x14ac:dyDescent="0.3">
      <c r="A12" s="5">
        <f>Model!$C$45</f>
        <v>566.6</v>
      </c>
      <c r="B12" s="6" t="s">
        <v>58</v>
      </c>
      <c r="C12" s="5">
        <v>0</v>
      </c>
      <c r="I12" s="5" t="s">
        <v>51</v>
      </c>
      <c r="J12" s="5">
        <f>Model!$B$45</f>
        <v>-4000</v>
      </c>
      <c r="L12" s="5" t="s">
        <v>77</v>
      </c>
      <c r="M12" s="6" t="s">
        <v>52</v>
      </c>
      <c r="O12" s="5" t="str">
        <f>Model!$C$44</f>
        <v>Technological success?</v>
      </c>
      <c r="P12" s="5" t="b">
        <v>0</v>
      </c>
    </row>
    <row r="13" spans="1:16" x14ac:dyDescent="0.3">
      <c r="A13" s="5">
        <f>Model!$C$51</f>
        <v>0</v>
      </c>
      <c r="B13" s="6" t="s">
        <v>59</v>
      </c>
      <c r="C13" s="5">
        <v>0</v>
      </c>
      <c r="H13" s="5" t="s">
        <v>51</v>
      </c>
      <c r="I13" s="5" t="s">
        <v>51</v>
      </c>
      <c r="J13" s="5">
        <f>Model!$B$51</f>
        <v>0</v>
      </c>
      <c r="L13" s="5" t="s">
        <v>56</v>
      </c>
      <c r="M13" s="6" t="s">
        <v>52</v>
      </c>
      <c r="P13" s="5" t="b">
        <v>0</v>
      </c>
    </row>
    <row r="14" spans="1:16" x14ac:dyDescent="0.3">
      <c r="A14" s="5">
        <f>Model!$D$25</f>
        <v>1074</v>
      </c>
      <c r="B14" s="6" t="s">
        <v>58</v>
      </c>
      <c r="C14" s="5">
        <v>0</v>
      </c>
      <c r="I14" s="5" t="s">
        <v>51</v>
      </c>
      <c r="J14" s="5">
        <f>Model!$C$25</f>
        <v>0</v>
      </c>
      <c r="K14" s="5">
        <f>Model!$C$24</f>
        <v>0.8</v>
      </c>
      <c r="L14" s="5" t="s">
        <v>64</v>
      </c>
      <c r="M14" s="6" t="s">
        <v>52</v>
      </c>
      <c r="O14" s="5" t="str">
        <f>Model!$D$24</f>
        <v>Market product?</v>
      </c>
      <c r="P14" s="5" t="b">
        <v>0</v>
      </c>
    </row>
    <row r="15" spans="1:16" x14ac:dyDescent="0.3">
      <c r="A15" s="5">
        <f>Model!$D$47</f>
        <v>-4000</v>
      </c>
      <c r="B15" s="6" t="s">
        <v>79</v>
      </c>
      <c r="C15" s="5">
        <v>0</v>
      </c>
      <c r="H15" s="5" t="s">
        <v>51</v>
      </c>
      <c r="I15" s="5" t="s">
        <v>51</v>
      </c>
      <c r="J15" s="5">
        <f>Model!$C$47</f>
        <v>0</v>
      </c>
      <c r="K15" s="5">
        <f>Model!$C$46</f>
        <v>0.1</v>
      </c>
      <c r="L15" s="5" t="s">
        <v>61</v>
      </c>
      <c r="M15" s="6" t="s">
        <v>52</v>
      </c>
      <c r="P15" s="5" t="b">
        <v>0</v>
      </c>
    </row>
    <row r="16" spans="1:16" x14ac:dyDescent="0.3">
      <c r="A16" s="5">
        <f>Model!$E$19</f>
        <v>1074</v>
      </c>
      <c r="B16" s="6" t="s">
        <v>58</v>
      </c>
      <c r="C16" s="5">
        <v>0</v>
      </c>
      <c r="I16" s="5" t="s">
        <v>51</v>
      </c>
      <c r="J16" s="5">
        <f>Model!$D$19</f>
        <v>-2000</v>
      </c>
      <c r="L16" s="5" t="s">
        <v>66</v>
      </c>
      <c r="M16" s="6" t="s">
        <v>52</v>
      </c>
      <c r="O16" s="5" t="str">
        <f>Model!$E$18</f>
        <v>Sales volume</v>
      </c>
      <c r="P16" s="5" t="b">
        <v>0</v>
      </c>
    </row>
    <row r="17" spans="1:16" x14ac:dyDescent="0.3">
      <c r="A17" s="5">
        <f>Model!$E$27</f>
        <v>-4000</v>
      </c>
      <c r="B17" s="6" t="s">
        <v>59</v>
      </c>
      <c r="C17" s="5">
        <v>0</v>
      </c>
      <c r="H17" s="5" t="s">
        <v>51</v>
      </c>
      <c r="I17" s="5" t="s">
        <v>51</v>
      </c>
      <c r="J17" s="5">
        <f>Model!$D$27</f>
        <v>0</v>
      </c>
      <c r="L17" s="5" t="s">
        <v>63</v>
      </c>
      <c r="M17" s="6" t="s">
        <v>52</v>
      </c>
      <c r="P17" s="5" t="b">
        <v>0</v>
      </c>
    </row>
    <row r="18" spans="1:16" x14ac:dyDescent="0.3">
      <c r="A18" s="5">
        <f>Model!$F$17</f>
        <v>4800</v>
      </c>
      <c r="B18" s="6" t="s">
        <v>4</v>
      </c>
      <c r="C18" s="5">
        <v>0</v>
      </c>
      <c r="H18" s="5" t="s">
        <v>51</v>
      </c>
      <c r="I18" s="5" t="s">
        <v>51</v>
      </c>
      <c r="J18" s="5">
        <f>Model!$E$17</f>
        <v>10800</v>
      </c>
      <c r="K18" s="5">
        <f>Model!$E$16</f>
        <v>0.45</v>
      </c>
      <c r="L18" s="5" t="s">
        <v>65</v>
      </c>
      <c r="M18" s="6" t="s">
        <v>52</v>
      </c>
      <c r="P18" s="5" t="b">
        <v>0</v>
      </c>
    </row>
    <row r="19" spans="1:16" x14ac:dyDescent="0.3">
      <c r="A19" s="5">
        <f>Model!$F$21</f>
        <v>-600</v>
      </c>
      <c r="B19" s="6" t="s">
        <v>5</v>
      </c>
      <c r="C19" s="5">
        <v>0</v>
      </c>
      <c r="H19" s="5" t="s">
        <v>51</v>
      </c>
      <c r="I19" s="5" t="s">
        <v>51</v>
      </c>
      <c r="J19" s="5">
        <f>Model!$E$21</f>
        <v>5400</v>
      </c>
      <c r="K19" s="5">
        <f>Model!$E$20</f>
        <v>0.35</v>
      </c>
      <c r="L19" s="5" t="s">
        <v>65</v>
      </c>
      <c r="M19" s="6" t="s">
        <v>52</v>
      </c>
      <c r="P19" s="5" t="b">
        <v>0</v>
      </c>
    </row>
    <row r="20" spans="1:16" x14ac:dyDescent="0.3">
      <c r="A20" s="5">
        <f>Model!$F$23</f>
        <v>-4380</v>
      </c>
      <c r="B20" s="6" t="s">
        <v>6</v>
      </c>
      <c r="C20" s="5">
        <v>0</v>
      </c>
      <c r="H20" s="5" t="s">
        <v>51</v>
      </c>
      <c r="I20" s="5" t="s">
        <v>51</v>
      </c>
      <c r="J20" s="5">
        <f>Model!$E$23</f>
        <v>1620</v>
      </c>
      <c r="K20" s="5">
        <f>Model!$E$22</f>
        <v>0.2</v>
      </c>
      <c r="L20" s="5" t="s">
        <v>65</v>
      </c>
      <c r="M20" s="6" t="s">
        <v>52</v>
      </c>
      <c r="P20" s="5" t="b">
        <v>0</v>
      </c>
    </row>
    <row r="21" spans="1:16" x14ac:dyDescent="0.3">
      <c r="A21" s="5">
        <f>Model!$D$41</f>
        <v>1074</v>
      </c>
      <c r="B21" s="6" t="s">
        <v>78</v>
      </c>
      <c r="C21" s="5">
        <v>0</v>
      </c>
      <c r="I21" s="5" t="s">
        <v>51</v>
      </c>
      <c r="J21" s="5">
        <f>Model!$C$41</f>
        <v>0</v>
      </c>
      <c r="K21" s="5">
        <f>Model!$C$40</f>
        <v>0.1</v>
      </c>
      <c r="L21" s="5" t="s">
        <v>82</v>
      </c>
      <c r="M21" s="6" t="s">
        <v>52</v>
      </c>
      <c r="O21" s="5" t="str">
        <f>Model!$D$40</f>
        <v>Fix problem?</v>
      </c>
      <c r="P21" s="5" t="b">
        <v>0</v>
      </c>
    </row>
    <row r="22" spans="1:16" x14ac:dyDescent="0.3">
      <c r="A22" s="5">
        <f>Model!$E$37</f>
        <v>1074</v>
      </c>
      <c r="B22" s="6" t="s">
        <v>58</v>
      </c>
      <c r="C22" s="5">
        <v>0</v>
      </c>
      <c r="I22" s="5" t="s">
        <v>51</v>
      </c>
      <c r="J22" s="5">
        <f>Model!$D$37</f>
        <v>0</v>
      </c>
      <c r="L22" s="5" t="s">
        <v>83</v>
      </c>
      <c r="M22" s="6" t="s">
        <v>52</v>
      </c>
      <c r="O22" s="5" t="str">
        <f>Model!$E$36</f>
        <v>Market product?</v>
      </c>
      <c r="P22" s="5" t="b">
        <v>0</v>
      </c>
    </row>
    <row r="23" spans="1:16" x14ac:dyDescent="0.3">
      <c r="A23" s="5">
        <f>Model!$E$43</f>
        <v>-4000</v>
      </c>
      <c r="B23" s="6" t="s">
        <v>59</v>
      </c>
      <c r="C23" s="5">
        <v>0</v>
      </c>
      <c r="H23" s="5" t="s">
        <v>51</v>
      </c>
      <c r="I23" s="5" t="s">
        <v>51</v>
      </c>
      <c r="J23" s="5">
        <f>Model!$D$43</f>
        <v>0</v>
      </c>
      <c r="L23" s="5" t="s">
        <v>81</v>
      </c>
      <c r="M23" s="6" t="s">
        <v>52</v>
      </c>
      <c r="P23" s="5" t="b">
        <v>0</v>
      </c>
    </row>
    <row r="24" spans="1:16" x14ac:dyDescent="0.3">
      <c r="A24" s="5">
        <f>Model!$F$31</f>
        <v>1074</v>
      </c>
      <c r="B24" s="6" t="s">
        <v>58</v>
      </c>
      <c r="C24" s="5">
        <v>0</v>
      </c>
      <c r="I24" s="5" t="s">
        <v>51</v>
      </c>
      <c r="J24" s="5">
        <f>Model!$E$31</f>
        <v>-2000</v>
      </c>
      <c r="L24" s="5" t="s">
        <v>84</v>
      </c>
      <c r="M24" s="6" t="s">
        <v>52</v>
      </c>
      <c r="O24" s="5" t="str">
        <f>Model!$F$30</f>
        <v>Sales volume</v>
      </c>
      <c r="P24" s="5" t="b">
        <v>0</v>
      </c>
    </row>
    <row r="25" spans="1:16" x14ac:dyDescent="0.3">
      <c r="A25" s="5">
        <f>Model!$G$29</f>
        <v>4800</v>
      </c>
      <c r="B25" s="6" t="s">
        <v>4</v>
      </c>
      <c r="C25" s="5">
        <v>0</v>
      </c>
      <c r="H25" s="5" t="s">
        <v>51</v>
      </c>
      <c r="I25" s="5" t="s">
        <v>51</v>
      </c>
      <c r="J25" s="5">
        <f>Model!$F$29</f>
        <v>10800</v>
      </c>
      <c r="K25" s="5">
        <f>Model!$F$28</f>
        <v>0.45</v>
      </c>
      <c r="L25" s="5" t="s">
        <v>85</v>
      </c>
      <c r="M25" s="6" t="s">
        <v>52</v>
      </c>
      <c r="P25" s="5" t="b">
        <v>0</v>
      </c>
    </row>
    <row r="26" spans="1:16" x14ac:dyDescent="0.3">
      <c r="A26" s="5">
        <f>Model!$G$33</f>
        <v>-600</v>
      </c>
      <c r="B26" s="6" t="s">
        <v>5</v>
      </c>
      <c r="C26" s="5">
        <v>0</v>
      </c>
      <c r="H26" s="5" t="s">
        <v>51</v>
      </c>
      <c r="I26" s="5" t="s">
        <v>51</v>
      </c>
      <c r="J26" s="5">
        <f>Model!$F$33</f>
        <v>5400</v>
      </c>
      <c r="K26" s="5">
        <f>Model!$F$32</f>
        <v>0.35</v>
      </c>
      <c r="L26" s="5" t="s">
        <v>85</v>
      </c>
      <c r="M26" s="6" t="s">
        <v>52</v>
      </c>
      <c r="P26" s="5" t="b">
        <v>0</v>
      </c>
    </row>
    <row r="27" spans="1:16" x14ac:dyDescent="0.3">
      <c r="A27" s="5">
        <f>Model!$G$35</f>
        <v>-4380</v>
      </c>
      <c r="B27" s="6" t="s">
        <v>6</v>
      </c>
      <c r="C27" s="5">
        <v>0</v>
      </c>
      <c r="H27" s="5" t="s">
        <v>51</v>
      </c>
      <c r="I27" s="5" t="s">
        <v>51</v>
      </c>
      <c r="J27" s="5">
        <f>Model!$F$35</f>
        <v>1620</v>
      </c>
      <c r="K27" s="5">
        <f>Model!$F$34</f>
        <v>0.2</v>
      </c>
      <c r="L27" s="5" t="s">
        <v>85</v>
      </c>
      <c r="M27" s="6" t="s">
        <v>52</v>
      </c>
      <c r="P27" s="5" t="b">
        <v>0</v>
      </c>
    </row>
    <row r="28" spans="1:16" x14ac:dyDescent="0.3">
      <c r="A28" s="5">
        <f>Model!$F$39</f>
        <v>-4000</v>
      </c>
      <c r="B28" s="6" t="s">
        <v>59</v>
      </c>
      <c r="C28" s="5">
        <v>0</v>
      </c>
      <c r="H28" s="5" t="s">
        <v>51</v>
      </c>
      <c r="I28" s="5" t="s">
        <v>51</v>
      </c>
      <c r="J28" s="5">
        <f>Model!$E$39</f>
        <v>0</v>
      </c>
      <c r="L28" s="5" t="s">
        <v>86</v>
      </c>
      <c r="M28" s="6" t="s">
        <v>52</v>
      </c>
      <c r="P28" s="5" t="b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42"/>
  <sheetViews>
    <sheetView showGridLines="0" workbookViewId="0">
      <selection activeCell="B1" sqref="B1"/>
    </sheetView>
  </sheetViews>
  <sheetFormatPr defaultColWidth="9.21875" defaultRowHeight="14.4" x14ac:dyDescent="0.3"/>
  <cols>
    <col min="1" max="1" width="0.33203125" customWidth="1"/>
    <col min="2" max="2" width="3" customWidth="1"/>
    <col min="3" max="3" width="5.77734375" customWidth="1"/>
    <col min="5" max="5" width="5" customWidth="1"/>
    <col min="6" max="6" width="7.44140625" customWidth="1"/>
    <col min="7" max="7" width="4.21875" customWidth="1"/>
    <col min="8" max="8" width="7.44140625" customWidth="1"/>
  </cols>
  <sheetData>
    <row r="1" spans="2:2" s="20" customFormat="1" ht="17.399999999999999" x14ac:dyDescent="0.3">
      <c r="B1" s="23" t="s">
        <v>88</v>
      </c>
    </row>
    <row r="2" spans="2:2" s="21" customFormat="1" ht="10.199999999999999" x14ac:dyDescent="0.2">
      <c r="B2" s="24" t="s">
        <v>89</v>
      </c>
    </row>
    <row r="3" spans="2:2" s="21" customFormat="1" ht="10.199999999999999" x14ac:dyDescent="0.2">
      <c r="B3" s="24" t="s">
        <v>103</v>
      </c>
    </row>
    <row r="4" spans="2:2" s="21" customFormat="1" ht="10.199999999999999" x14ac:dyDescent="0.2">
      <c r="B4" s="24" t="s">
        <v>90</v>
      </c>
    </row>
    <row r="5" spans="2:2" s="22" customFormat="1" ht="10.199999999999999" x14ac:dyDescent="0.2">
      <c r="B5" s="25" t="s">
        <v>91</v>
      </c>
    </row>
    <row r="28" spans="2:8" ht="15" thickBot="1" x14ac:dyDescent="0.35"/>
    <row r="29" spans="2:8" ht="15" thickBot="1" x14ac:dyDescent="0.35">
      <c r="B29" s="34" t="s">
        <v>92</v>
      </c>
      <c r="C29" s="35"/>
      <c r="D29" s="35"/>
      <c r="E29" s="35"/>
      <c r="F29" s="35"/>
      <c r="G29" s="35"/>
      <c r="H29" s="36"/>
    </row>
    <row r="30" spans="2:8" x14ac:dyDescent="0.3">
      <c r="B30" s="28"/>
      <c r="C30" s="37" t="s">
        <v>100</v>
      </c>
      <c r="D30" s="43"/>
      <c r="E30" s="47" t="s">
        <v>58</v>
      </c>
      <c r="F30" s="43"/>
      <c r="G30" s="47" t="s">
        <v>59</v>
      </c>
      <c r="H30" s="52"/>
    </row>
    <row r="31" spans="2:8" x14ac:dyDescent="0.3">
      <c r="B31" s="29"/>
      <c r="C31" s="26" t="s">
        <v>72</v>
      </c>
      <c r="D31" s="44" t="s">
        <v>101</v>
      </c>
      <c r="E31" s="26" t="s">
        <v>72</v>
      </c>
      <c r="F31" s="44" t="s">
        <v>101</v>
      </c>
      <c r="G31" s="26" t="s">
        <v>72</v>
      </c>
      <c r="H31" s="27" t="s">
        <v>101</v>
      </c>
    </row>
    <row r="32" spans="2:8" x14ac:dyDescent="0.3">
      <c r="B32" s="30" t="s">
        <v>68</v>
      </c>
      <c r="C32" s="41">
        <v>0</v>
      </c>
      <c r="D32" s="45" t="s">
        <v>102</v>
      </c>
      <c r="E32" s="32">
        <v>566.6</v>
      </c>
      <c r="F32" s="48">
        <v>0</v>
      </c>
      <c r="G32" s="32">
        <v>0</v>
      </c>
      <c r="H32" s="50">
        <v>-1</v>
      </c>
    </row>
    <row r="33" spans="2:8" x14ac:dyDescent="0.3">
      <c r="B33" s="30" t="s">
        <v>69</v>
      </c>
      <c r="C33" s="41">
        <v>1000</v>
      </c>
      <c r="D33" s="45" t="s">
        <v>102</v>
      </c>
      <c r="E33" s="32">
        <v>466.6</v>
      </c>
      <c r="F33" s="48">
        <v>-0.17649135192375573</v>
      </c>
      <c r="G33" s="32">
        <v>0</v>
      </c>
      <c r="H33" s="50">
        <v>-1</v>
      </c>
    </row>
    <row r="34" spans="2:8" x14ac:dyDescent="0.3">
      <c r="B34" s="30" t="s">
        <v>70</v>
      </c>
      <c r="C34" s="41">
        <v>2000</v>
      </c>
      <c r="D34" s="45" t="s">
        <v>102</v>
      </c>
      <c r="E34" s="32">
        <v>366.6</v>
      </c>
      <c r="F34" s="48">
        <v>-0.35298270384751146</v>
      </c>
      <c r="G34" s="32">
        <v>0</v>
      </c>
      <c r="H34" s="50">
        <v>-1</v>
      </c>
    </row>
    <row r="35" spans="2:8" x14ac:dyDescent="0.3">
      <c r="B35" s="30" t="s">
        <v>71</v>
      </c>
      <c r="C35" s="41">
        <v>3000</v>
      </c>
      <c r="D35" s="45" t="s">
        <v>102</v>
      </c>
      <c r="E35" s="32">
        <v>266.60000000000002</v>
      </c>
      <c r="F35" s="48">
        <v>-0.52947405577126716</v>
      </c>
      <c r="G35" s="32">
        <v>0</v>
      </c>
      <c r="H35" s="50">
        <v>-1</v>
      </c>
    </row>
    <row r="36" spans="2:8" x14ac:dyDescent="0.3">
      <c r="B36" s="30" t="s">
        <v>93</v>
      </c>
      <c r="C36" s="41">
        <v>4000</v>
      </c>
      <c r="D36" s="45" t="s">
        <v>102</v>
      </c>
      <c r="E36" s="32">
        <v>166.60000000000002</v>
      </c>
      <c r="F36" s="48">
        <v>-0.70596540769502292</v>
      </c>
      <c r="G36" s="32">
        <v>0</v>
      </c>
      <c r="H36" s="50">
        <v>-1</v>
      </c>
    </row>
    <row r="37" spans="2:8" x14ac:dyDescent="0.3">
      <c r="B37" s="30" t="s">
        <v>94</v>
      </c>
      <c r="C37" s="41">
        <v>5000</v>
      </c>
      <c r="D37" s="45" t="s">
        <v>102</v>
      </c>
      <c r="E37" s="32">
        <v>66.600000000000009</v>
      </c>
      <c r="F37" s="48">
        <v>-0.88245675961877867</v>
      </c>
      <c r="G37" s="32">
        <v>0</v>
      </c>
      <c r="H37" s="50">
        <v>-1</v>
      </c>
    </row>
    <row r="38" spans="2:8" x14ac:dyDescent="0.3">
      <c r="B38" s="30" t="s">
        <v>95</v>
      </c>
      <c r="C38" s="41">
        <v>6000</v>
      </c>
      <c r="D38" s="45" t="s">
        <v>102</v>
      </c>
      <c r="E38" s="32">
        <v>59.2</v>
      </c>
      <c r="F38" s="48">
        <v>-0.89551711966113667</v>
      </c>
      <c r="G38" s="32">
        <v>0</v>
      </c>
      <c r="H38" s="50">
        <v>-1</v>
      </c>
    </row>
    <row r="39" spans="2:8" x14ac:dyDescent="0.3">
      <c r="B39" s="30" t="s">
        <v>96</v>
      </c>
      <c r="C39" s="41">
        <v>7000</v>
      </c>
      <c r="D39" s="45" t="s">
        <v>102</v>
      </c>
      <c r="E39" s="32">
        <v>59.2</v>
      </c>
      <c r="F39" s="48">
        <v>-0.89551711966113667</v>
      </c>
      <c r="G39" s="32">
        <v>0</v>
      </c>
      <c r="H39" s="50">
        <v>-1</v>
      </c>
    </row>
    <row r="40" spans="2:8" x14ac:dyDescent="0.3">
      <c r="B40" s="30" t="s">
        <v>97</v>
      </c>
      <c r="C40" s="41">
        <v>8000</v>
      </c>
      <c r="D40" s="45" t="s">
        <v>102</v>
      </c>
      <c r="E40" s="32">
        <v>59.2</v>
      </c>
      <c r="F40" s="48">
        <v>-0.89551711966113667</v>
      </c>
      <c r="G40" s="32">
        <v>0</v>
      </c>
      <c r="H40" s="50">
        <v>-1</v>
      </c>
    </row>
    <row r="41" spans="2:8" x14ac:dyDescent="0.3">
      <c r="B41" s="30" t="s">
        <v>98</v>
      </c>
      <c r="C41" s="41">
        <v>9000</v>
      </c>
      <c r="D41" s="45" t="s">
        <v>102</v>
      </c>
      <c r="E41" s="32">
        <v>59.2</v>
      </c>
      <c r="F41" s="48">
        <v>-0.89551711966113667</v>
      </c>
      <c r="G41" s="32">
        <v>0</v>
      </c>
      <c r="H41" s="50">
        <v>-1</v>
      </c>
    </row>
    <row r="42" spans="2:8" ht="15" thickBot="1" x14ac:dyDescent="0.35">
      <c r="B42" s="31" t="s">
        <v>99</v>
      </c>
      <c r="C42" s="42">
        <v>10000</v>
      </c>
      <c r="D42" s="46" t="s">
        <v>102</v>
      </c>
      <c r="E42" s="33">
        <v>59.2</v>
      </c>
      <c r="F42" s="49">
        <v>-0.89551711966113667</v>
      </c>
      <c r="G42" s="33">
        <v>0</v>
      </c>
      <c r="H42" s="51">
        <v>-1</v>
      </c>
    </row>
  </sheetData>
  <mergeCells count="4">
    <mergeCell ref="B29:H29"/>
    <mergeCell ref="C30:D30"/>
    <mergeCell ref="E30:F30"/>
    <mergeCell ref="G30:H30"/>
  </mergeCells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Model</vt:lpstr>
      <vt:lpstr>treeCalc_1</vt:lpstr>
      <vt:lpstr>Strategy B5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2014-02-05T01:08:53Z</dcterms:created>
  <dcterms:modified xsi:type="dcterms:W3CDTF">2014-03-13T22:18:01Z</dcterms:modified>
</cp:coreProperties>
</file>